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CDOEASD\2024-2025\Circulaire SEGPA 2024 2025\Eval SEGPA 2024 2025\"/>
    </mc:Choice>
  </mc:AlternateContent>
  <xr:revisionPtr revIDLastSave="0" documentId="13_ncr:1_{729D76B1-4014-4410-8E89-5375F055F017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Accueil" sheetId="9" r:id="rId1"/>
    <sheet name="Eleve" sheetId="10" r:id="rId2"/>
    <sheet name="Saisie" sheetId="12" r:id="rId3"/>
    <sheet name="Analyse" sheetId="13" r:id="rId4"/>
    <sheet name="Feuil1" sheetId="5" state="hidden" r:id="rId5"/>
    <sheet name="listes" sheetId="3" state="hidden" r:id="rId6"/>
  </sheets>
  <definedNames>
    <definedName name="valeur">listes!$B$4:$B$7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12" l="1"/>
  <c r="C10" i="13" s="1"/>
  <c r="D49" i="12"/>
  <c r="D48" i="12"/>
  <c r="D47" i="12"/>
  <c r="D132" i="12"/>
  <c r="C57" i="13" s="1"/>
  <c r="D131" i="12"/>
  <c r="C56" i="13" s="1"/>
  <c r="D129" i="12"/>
  <c r="C54" i="13" s="1"/>
  <c r="D128" i="12"/>
  <c r="C53" i="13" s="1"/>
  <c r="D126" i="12"/>
  <c r="C51" i="13" s="1"/>
  <c r="D125" i="12"/>
  <c r="C50" i="13" s="1"/>
  <c r="D124" i="12"/>
  <c r="C49" i="13" s="1"/>
  <c r="D123" i="12"/>
  <c r="C48" i="13" s="1"/>
  <c r="D122" i="12"/>
  <c r="C47" i="13" s="1"/>
  <c r="D120" i="12"/>
  <c r="C45" i="13" s="1"/>
  <c r="D119" i="12"/>
  <c r="C44" i="13" s="1"/>
  <c r="D118" i="12"/>
  <c r="C43" i="13" s="1"/>
  <c r="D106" i="12"/>
  <c r="C31" i="13" s="1"/>
  <c r="D107" i="12"/>
  <c r="C32" i="13" s="1"/>
  <c r="D105" i="12"/>
  <c r="C30" i="13" s="1"/>
  <c r="D104" i="12"/>
  <c r="C29" i="13" s="1"/>
  <c r="D114" i="12"/>
  <c r="C39" i="13" s="1"/>
  <c r="D113" i="12"/>
  <c r="C38" i="13" s="1"/>
  <c r="D111" i="12"/>
  <c r="C36" i="13" s="1"/>
  <c r="D110" i="12"/>
  <c r="C35" i="13" s="1"/>
  <c r="D109" i="12"/>
  <c r="C34" i="13" s="1"/>
  <c r="D103" i="12"/>
  <c r="D50" i="12" l="1"/>
  <c r="C7" i="13"/>
  <c r="C28" i="13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AO4" i="5"/>
  <c r="AN4" i="5"/>
  <c r="AM4" i="5"/>
  <c r="AL4" i="5"/>
  <c r="AK4" i="5"/>
  <c r="AJ4" i="5"/>
  <c r="AI4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C4" i="5"/>
  <c r="AO3" i="5"/>
  <c r="AO12" i="5" s="1"/>
  <c r="AN3" i="5"/>
  <c r="AN12" i="5" s="1"/>
  <c r="AM3" i="5"/>
  <c r="AM12" i="5" s="1"/>
  <c r="AL3" i="5"/>
  <c r="AL12" i="5" s="1"/>
  <c r="AK3" i="5"/>
  <c r="AK12" i="5" s="1"/>
  <c r="AJ3" i="5"/>
  <c r="AJ12" i="5" s="1"/>
  <c r="AI3" i="5"/>
  <c r="AI12" i="5" s="1"/>
  <c r="AH3" i="5"/>
  <c r="AH12" i="5" s="1"/>
  <c r="AG3" i="5"/>
  <c r="AG12" i="5" s="1"/>
  <c r="AF3" i="5"/>
  <c r="AF12" i="5" s="1"/>
  <c r="AE3" i="5"/>
  <c r="AE12" i="5" s="1"/>
  <c r="AD3" i="5"/>
  <c r="AD12" i="5" s="1"/>
  <c r="AC3" i="5"/>
  <c r="AC12" i="5" s="1"/>
  <c r="AB3" i="5"/>
  <c r="AB12" i="5" s="1"/>
  <c r="AA3" i="5"/>
  <c r="AA12" i="5" s="1"/>
  <c r="Z3" i="5"/>
  <c r="Z12" i="5" s="1"/>
  <c r="Y3" i="5"/>
  <c r="Y12" i="5" s="1"/>
  <c r="X3" i="5"/>
  <c r="X12" i="5" s="1"/>
  <c r="W3" i="5"/>
  <c r="W12" i="5" s="1"/>
  <c r="V3" i="5"/>
  <c r="V12" i="5" s="1"/>
  <c r="U3" i="5"/>
  <c r="U12" i="5" s="1"/>
  <c r="T3" i="5"/>
  <c r="T12" i="5" s="1"/>
  <c r="S3" i="5"/>
  <c r="S12" i="5" s="1"/>
  <c r="R3" i="5"/>
  <c r="R12" i="5" s="1"/>
  <c r="P3" i="5"/>
  <c r="P12" i="5" s="1"/>
  <c r="N3" i="5"/>
  <c r="N12" i="5" s="1"/>
  <c r="L3" i="5"/>
  <c r="L12" i="5" s="1"/>
  <c r="J3" i="5"/>
  <c r="J12" i="5" s="1"/>
  <c r="H3" i="5"/>
  <c r="H12" i="5" s="1"/>
  <c r="F3" i="5"/>
  <c r="F12" i="5" s="1"/>
  <c r="D3" i="5"/>
  <c r="D12" i="5" s="1"/>
  <c r="B3" i="5"/>
  <c r="B12" i="5" s="1"/>
  <c r="B21" i="5" s="1"/>
  <c r="F10" i="13"/>
  <c r="F9" i="13"/>
  <c r="F8" i="13"/>
  <c r="F7" i="13"/>
  <c r="D133" i="12"/>
  <c r="C58" i="13" s="1"/>
  <c r="D130" i="12"/>
  <c r="C55" i="13" s="1"/>
  <c r="D127" i="12"/>
  <c r="C52" i="13" s="1"/>
  <c r="D121" i="12"/>
  <c r="C46" i="13" s="1"/>
  <c r="D117" i="12"/>
  <c r="C42" i="13" s="1"/>
  <c r="D112" i="12"/>
  <c r="D108" i="12"/>
  <c r="W10" i="5"/>
  <c r="D97" i="12"/>
  <c r="C20" i="13" s="1"/>
  <c r="D96" i="12"/>
  <c r="D95" i="12"/>
  <c r="D94" i="12"/>
  <c r="AB19" i="5"/>
  <c r="X19" i="5"/>
  <c r="T19" i="5"/>
  <c r="C11" i="13"/>
  <c r="B4" i="12"/>
  <c r="B3" i="12"/>
  <c r="B2" i="12"/>
  <c r="B1" i="12"/>
  <c r="O3" i="5"/>
  <c r="K3" i="5"/>
  <c r="G3" i="5"/>
  <c r="C3" i="5"/>
  <c r="D98" i="12" l="1"/>
  <c r="S21" i="5"/>
  <c r="AI21" i="5"/>
  <c r="C12" i="13"/>
  <c r="C8" i="13"/>
  <c r="C33" i="13"/>
  <c r="C9" i="13"/>
  <c r="C37" i="13"/>
  <c r="AA21" i="5"/>
  <c r="U21" i="5"/>
  <c r="AC21" i="5"/>
  <c r="AK21" i="5"/>
  <c r="W21" i="5"/>
  <c r="AE21" i="5"/>
  <c r="AM21" i="5"/>
  <c r="Y21" i="5"/>
  <c r="AG21" i="5"/>
  <c r="AO21" i="5"/>
  <c r="C14" i="13"/>
  <c r="C15" i="13"/>
  <c r="C16" i="13"/>
  <c r="C17" i="13"/>
  <c r="C18" i="13"/>
  <c r="K12" i="5"/>
  <c r="K21" i="5"/>
  <c r="C12" i="5"/>
  <c r="C21" i="5"/>
  <c r="O12" i="5"/>
  <c r="O21" i="5"/>
  <c r="G12" i="5"/>
  <c r="G21" i="5"/>
  <c r="E3" i="5"/>
  <c r="I3" i="5"/>
  <c r="M3" i="5"/>
  <c r="Q3" i="5"/>
  <c r="F21" i="5"/>
  <c r="J21" i="5"/>
  <c r="N21" i="5"/>
  <c r="R21" i="5"/>
  <c r="V21" i="5"/>
  <c r="Z21" i="5"/>
  <c r="AD21" i="5"/>
  <c r="AH21" i="5"/>
  <c r="AL21" i="5"/>
  <c r="C13" i="13"/>
  <c r="D115" i="12"/>
  <c r="D21" i="5"/>
  <c r="H21" i="5"/>
  <c r="L21" i="5"/>
  <c r="P21" i="5"/>
  <c r="T21" i="5"/>
  <c r="X21" i="5"/>
  <c r="AB21" i="5"/>
  <c r="AF21" i="5"/>
  <c r="AJ21" i="5"/>
  <c r="AN21" i="5"/>
  <c r="G10" i="5"/>
  <c r="AM10" i="5"/>
  <c r="AF19" i="5"/>
  <c r="AJ19" i="5"/>
  <c r="AN19" i="5"/>
  <c r="D19" i="5"/>
  <c r="H19" i="5"/>
  <c r="L19" i="5"/>
  <c r="P19" i="5"/>
  <c r="C19" i="13"/>
  <c r="F9" i="5"/>
  <c r="J9" i="5"/>
  <c r="N9" i="5"/>
  <c r="R9" i="5"/>
  <c r="V9" i="5"/>
  <c r="Z9" i="5"/>
  <c r="AD9" i="5"/>
  <c r="AH9" i="5"/>
  <c r="AL9" i="5"/>
  <c r="G18" i="5"/>
  <c r="K18" i="5"/>
  <c r="O18" i="5"/>
  <c r="S18" i="5"/>
  <c r="W18" i="5"/>
  <c r="AA18" i="5"/>
  <c r="AE18" i="5"/>
  <c r="AI18" i="5"/>
  <c r="AM18" i="5"/>
  <c r="G9" i="5"/>
  <c r="G11" i="5" s="1"/>
  <c r="K9" i="5"/>
  <c r="O9" i="5"/>
  <c r="S9" i="5"/>
  <c r="W9" i="5"/>
  <c r="W11" i="5" s="1"/>
  <c r="AA9" i="5"/>
  <c r="AE9" i="5"/>
  <c r="AI9" i="5"/>
  <c r="AM9" i="5"/>
  <c r="D18" i="5"/>
  <c r="H18" i="5"/>
  <c r="L18" i="5"/>
  <c r="P18" i="5"/>
  <c r="T18" i="5"/>
  <c r="T20" i="5" s="1"/>
  <c r="X18" i="5"/>
  <c r="X20" i="5" s="1"/>
  <c r="AB18" i="5"/>
  <c r="AB20" i="5" s="1"/>
  <c r="AF18" i="5"/>
  <c r="AJ18" i="5"/>
  <c r="AJ20" i="5" s="1"/>
  <c r="AN18" i="5"/>
  <c r="D9" i="5"/>
  <c r="H9" i="5"/>
  <c r="L9" i="5"/>
  <c r="P9" i="5"/>
  <c r="T9" i="5"/>
  <c r="X9" i="5"/>
  <c r="AB9" i="5"/>
  <c r="AF9" i="5"/>
  <c r="AJ9" i="5"/>
  <c r="AN9" i="5"/>
  <c r="E18" i="5"/>
  <c r="I18" i="5"/>
  <c r="M18" i="5"/>
  <c r="Q18" i="5"/>
  <c r="U18" i="5"/>
  <c r="Y18" i="5"/>
  <c r="AC18" i="5"/>
  <c r="AG18" i="5"/>
  <c r="AK18" i="5"/>
  <c r="AO18" i="5"/>
  <c r="E9" i="5"/>
  <c r="I9" i="5"/>
  <c r="M9" i="5"/>
  <c r="Q9" i="5"/>
  <c r="U9" i="5"/>
  <c r="Y9" i="5"/>
  <c r="AC9" i="5"/>
  <c r="AG9" i="5"/>
  <c r="AK9" i="5"/>
  <c r="AO9" i="5"/>
  <c r="F18" i="5"/>
  <c r="J18" i="5"/>
  <c r="N18" i="5"/>
  <c r="R18" i="5"/>
  <c r="V18" i="5"/>
  <c r="Z18" i="5"/>
  <c r="AD18" i="5"/>
  <c r="AH18" i="5"/>
  <c r="AL18" i="5"/>
  <c r="F19" i="5"/>
  <c r="J19" i="5"/>
  <c r="N19" i="5"/>
  <c r="R19" i="5"/>
  <c r="V19" i="5"/>
  <c r="Z19" i="5"/>
  <c r="AD19" i="5"/>
  <c r="AH19" i="5"/>
  <c r="AL19" i="5"/>
  <c r="F10" i="5"/>
  <c r="J10" i="5"/>
  <c r="N10" i="5"/>
  <c r="R10" i="5"/>
  <c r="V10" i="5"/>
  <c r="Z10" i="5"/>
  <c r="AD10" i="5"/>
  <c r="AH10" i="5"/>
  <c r="AL10" i="5"/>
  <c r="C19" i="5"/>
  <c r="G19" i="5"/>
  <c r="K19" i="5"/>
  <c r="O19" i="5"/>
  <c r="S19" i="5"/>
  <c r="W19" i="5"/>
  <c r="AA19" i="5"/>
  <c r="AE19" i="5"/>
  <c r="AI19" i="5"/>
  <c r="AM19" i="5"/>
  <c r="C10" i="5"/>
  <c r="K10" i="5"/>
  <c r="O10" i="5"/>
  <c r="S10" i="5"/>
  <c r="AA10" i="5"/>
  <c r="AE10" i="5"/>
  <c r="AI10" i="5"/>
  <c r="D10" i="5"/>
  <c r="H10" i="5"/>
  <c r="L10" i="5"/>
  <c r="P10" i="5"/>
  <c r="T10" i="5"/>
  <c r="X10" i="5"/>
  <c r="AB10" i="5"/>
  <c r="AF10" i="5"/>
  <c r="AJ10" i="5"/>
  <c r="AN10" i="5"/>
  <c r="C21" i="13"/>
  <c r="E19" i="5"/>
  <c r="I19" i="5"/>
  <c r="M19" i="5"/>
  <c r="Q19" i="5"/>
  <c r="U19" i="5"/>
  <c r="Y19" i="5"/>
  <c r="AC19" i="5"/>
  <c r="AG19" i="5"/>
  <c r="AK19" i="5"/>
  <c r="AO19" i="5"/>
  <c r="E10" i="5"/>
  <c r="I10" i="5"/>
  <c r="M10" i="5"/>
  <c r="Q10" i="5"/>
  <c r="U10" i="5"/>
  <c r="Y10" i="5"/>
  <c r="AC10" i="5"/>
  <c r="AG10" i="5"/>
  <c r="AK10" i="5"/>
  <c r="AO10" i="5"/>
  <c r="C9" i="5"/>
  <c r="C18" i="5"/>
  <c r="AL20" i="5" l="1"/>
  <c r="F20" i="5"/>
  <c r="V20" i="5"/>
  <c r="Z20" i="5"/>
  <c r="AH11" i="5"/>
  <c r="R11" i="5"/>
  <c r="AG11" i="5"/>
  <c r="Q11" i="5"/>
  <c r="P20" i="5"/>
  <c r="D20" i="5"/>
  <c r="AM20" i="5"/>
  <c r="G20" i="5"/>
  <c r="W20" i="5"/>
  <c r="AB11" i="5"/>
  <c r="L11" i="5"/>
  <c r="AN11" i="5"/>
  <c r="X11" i="5"/>
  <c r="H11" i="5"/>
  <c r="AA11" i="5"/>
  <c r="O20" i="5"/>
  <c r="AM11" i="5"/>
  <c r="L20" i="5"/>
  <c r="AG20" i="5"/>
  <c r="Q20" i="5"/>
  <c r="AK20" i="5"/>
  <c r="U20" i="5"/>
  <c r="E20" i="5"/>
  <c r="AK11" i="5"/>
  <c r="U11" i="5"/>
  <c r="E11" i="5"/>
  <c r="D101" i="12"/>
  <c r="S20" i="5"/>
  <c r="AN20" i="5"/>
  <c r="H20" i="5"/>
  <c r="S11" i="5"/>
  <c r="AA20" i="5"/>
  <c r="K20" i="5"/>
  <c r="AO20" i="5"/>
  <c r="Y20" i="5"/>
  <c r="I20" i="5"/>
  <c r="AF11" i="5"/>
  <c r="P11" i="5"/>
  <c r="AI11" i="5"/>
  <c r="AD11" i="5"/>
  <c r="N11" i="5"/>
  <c r="AF20" i="5"/>
  <c r="K11" i="5"/>
  <c r="Z11" i="5"/>
  <c r="J11" i="5"/>
  <c r="M21" i="5"/>
  <c r="M12" i="5"/>
  <c r="I21" i="5"/>
  <c r="I12" i="5"/>
  <c r="AP3" i="5"/>
  <c r="E21" i="5"/>
  <c r="E12" i="5"/>
  <c r="C6" i="13"/>
  <c r="Q21" i="5"/>
  <c r="Q12" i="5"/>
  <c r="AL11" i="5"/>
  <c r="V11" i="5"/>
  <c r="F11" i="5"/>
  <c r="AC20" i="5"/>
  <c r="M20" i="5"/>
  <c r="AJ11" i="5"/>
  <c r="T11" i="5"/>
  <c r="D11" i="5"/>
  <c r="AE11" i="5"/>
  <c r="O11" i="5"/>
  <c r="AI20" i="5"/>
  <c r="J20" i="5"/>
  <c r="AO11" i="5"/>
  <c r="AD20" i="5"/>
  <c r="N20" i="5"/>
  <c r="AE20" i="5"/>
  <c r="Y11" i="5"/>
  <c r="I11" i="5"/>
  <c r="AH20" i="5"/>
  <c r="R20" i="5"/>
  <c r="AC11" i="5"/>
  <c r="M11" i="5"/>
  <c r="C20" i="5"/>
  <c r="C11" i="5"/>
  <c r="AP18" i="5" l="1"/>
  <c r="C26" i="13"/>
  <c r="C40" i="13"/>
  <c r="AP6" i="5"/>
  <c r="AP13" i="5"/>
  <c r="AP16" i="5"/>
  <c r="AP5" i="5"/>
  <c r="AP17" i="5"/>
  <c r="AP8" i="5"/>
  <c r="AP15" i="5"/>
  <c r="AP7" i="5"/>
  <c r="AP14" i="5"/>
  <c r="AP4" i="5"/>
  <c r="AP9" i="5"/>
  <c r="AP10" i="5"/>
  <c r="AP19" i="5"/>
  <c r="AP20" i="5"/>
  <c r="AP11" i="5"/>
</calcChain>
</file>

<file path=xl/sharedStrings.xml><?xml version="1.0" encoding="utf-8"?>
<sst xmlns="http://schemas.openxmlformats.org/spreadsheetml/2006/main" count="248" uniqueCount="169">
  <si>
    <t>Nom</t>
  </si>
  <si>
    <t>Prénom</t>
  </si>
  <si>
    <t>Abs</t>
  </si>
  <si>
    <t>Calcul</t>
  </si>
  <si>
    <t>Grandeur et mesure</t>
  </si>
  <si>
    <t>Géométrie</t>
  </si>
  <si>
    <t>réussite</t>
  </si>
  <si>
    <t>score /3</t>
  </si>
  <si>
    <t>score /7</t>
  </si>
  <si>
    <t>score /8</t>
  </si>
  <si>
    <t>Ce fichier tableur comporte 4 feuilles (y compris cette page d'accueil)</t>
  </si>
  <si>
    <t>1. Cliquer droit sur l'onglet</t>
  </si>
  <si>
    <t>2. Choisir "renommer" dans le menu déroulant</t>
  </si>
  <si>
    <t>NO0106</t>
  </si>
  <si>
    <t>MATHEMATIQUES</t>
  </si>
  <si>
    <t>FRANCAIS</t>
  </si>
  <si>
    <t>Nombres</t>
  </si>
  <si>
    <t>Grandeur et mesures</t>
  </si>
  <si>
    <t>Gestion des données</t>
  </si>
  <si>
    <t>NO0910</t>
  </si>
  <si>
    <t>CA0205</t>
  </si>
  <si>
    <t>CA0401</t>
  </si>
  <si>
    <t>CA0514</t>
  </si>
  <si>
    <t>CA0609</t>
  </si>
  <si>
    <t>GM0106</t>
  </si>
  <si>
    <t>GM0204</t>
  </si>
  <si>
    <t>OG0103</t>
  </si>
  <si>
    <t>OG0113</t>
  </si>
  <si>
    <t>LI0106</t>
  </si>
  <si>
    <t>LI0401</t>
  </si>
  <si>
    <t>LI0402</t>
  </si>
  <si>
    <t>EC0205</t>
  </si>
  <si>
    <t>VO0206</t>
  </si>
  <si>
    <t>VO0305</t>
  </si>
  <si>
    <t>VO0505</t>
  </si>
  <si>
    <t>EC0112</t>
  </si>
  <si>
    <t xml:space="preserve"> item/élève</t>
  </si>
  <si>
    <t>Ecole :</t>
  </si>
  <si>
    <t>Commune :</t>
  </si>
  <si>
    <t>Adresse :</t>
  </si>
  <si>
    <t>Classe :</t>
  </si>
  <si>
    <t>en Français</t>
  </si>
  <si>
    <t>Total réponses</t>
  </si>
  <si>
    <t>score /15</t>
  </si>
  <si>
    <t>score /5</t>
  </si>
  <si>
    <t>OGD</t>
  </si>
  <si>
    <t>Maths</t>
  </si>
  <si>
    <t>CA1308</t>
  </si>
  <si>
    <t>Classe de CE2</t>
  </si>
  <si>
    <t>Aide à l'analyse des résultats de l'évaluation diagnostique</t>
  </si>
  <si>
    <t>On passe d'une feuille à l'autre en cliquant sur les onglets qui se trouvent en bas à gauche du classeur.</t>
  </si>
  <si>
    <t>3. Pour valider et sortir, cliquer n'importe où ailleurs sur la page</t>
  </si>
  <si>
    <t>Les feuilles sont protégées afin que l'on ne puisse pas effacer une formule par erreur.</t>
  </si>
  <si>
    <t>Pour enlever la protection</t>
  </si>
  <si>
    <t>2. Aucun mot de passe n'est exigé, en protégeant la feuille (même opération avec commande "protéger la feuille), vous pouvez en créer.</t>
  </si>
  <si>
    <t>Pour saisir les résultats</t>
  </si>
  <si>
    <t>1. Sur la feuille "Saisie", entrer  une des valeurs attendues (1, 9, 0, Abs)
2. Pour modifier un nom, retour sur la feuille "Classe"</t>
  </si>
  <si>
    <t>3. Pour lire les résultats, utiliser la feuille "Analyse".La feuille "Saisie" donne les % par élève et par classe</t>
  </si>
  <si>
    <t>1. Dans le ruban, ouvrir l'onglet "révision", groupe "modification", commande "oter la protection de la feuille".</t>
  </si>
  <si>
    <t>Nombre total de réponse 1 (bonne réponse) par élève</t>
  </si>
  <si>
    <t>Nombre total de Abs ( élève absent lors de la passation)</t>
  </si>
  <si>
    <t>Pourcentage de réussite</t>
  </si>
  <si>
    <t>Classe de :</t>
  </si>
  <si>
    <t>Lecture (séquence 1)</t>
  </si>
  <si>
    <t>Lecture (séquence 2)</t>
  </si>
  <si>
    <t>Lecture (séquence 3)</t>
  </si>
  <si>
    <t>Ecriture et maîtrise de la langue</t>
  </si>
  <si>
    <t>score /13</t>
  </si>
  <si>
    <t>Ecriture</t>
  </si>
  <si>
    <t>EC0113</t>
  </si>
  <si>
    <t>Français</t>
  </si>
  <si>
    <t>Elève</t>
  </si>
  <si>
    <t xml:space="preserve"> item par élève</t>
  </si>
  <si>
    <t>Pour saisir vos résultats, utiliser de préférence, les flèches de votre clavier.
Il suffit par exemple d'entrer la valeur 1 ou 9 ou 0 ou Abs
puis de valider en appuyant sur la flèche vers le bas ou vers la droite pour passer à l'Item suivant.</t>
  </si>
  <si>
    <t>OG0114</t>
  </si>
  <si>
    <t>OG0115</t>
  </si>
  <si>
    <t>Numéro exercice</t>
  </si>
  <si>
    <t>GE0303</t>
  </si>
  <si>
    <t>GE0703</t>
  </si>
  <si>
    <t>Séquence</t>
  </si>
  <si>
    <t>Référence Item</t>
  </si>
  <si>
    <t>Référence item</t>
  </si>
  <si>
    <t>score /16</t>
  </si>
  <si>
    <t>score /10</t>
  </si>
  <si>
    <t>Organisation et gestion des données</t>
  </si>
  <si>
    <r>
      <t>édu</t>
    </r>
    <r>
      <rPr>
        <b/>
        <sz val="45"/>
        <color rgb="FF3129A7"/>
        <rFont val="Calibri"/>
        <family val="2"/>
      </rPr>
      <t>SCOL</t>
    </r>
  </si>
  <si>
    <t>Livret téléchargé sur http://taniere-de-kyban.fr d'après le fichier original d'Eduscol</t>
  </si>
  <si>
    <t>Lecture</t>
  </si>
  <si>
    <t>Ecriture et étude de la langue</t>
  </si>
  <si>
    <t>Ecrire</t>
  </si>
  <si>
    <t>Septembre 2017</t>
  </si>
  <si>
    <t>LI0509</t>
  </si>
  <si>
    <t>LI0510</t>
  </si>
  <si>
    <t>LI0511</t>
  </si>
  <si>
    <t>LI0512</t>
  </si>
  <si>
    <t>LI0513</t>
  </si>
  <si>
    <t>LI0514</t>
  </si>
  <si>
    <t>LI0515</t>
  </si>
  <si>
    <t>LI0516</t>
  </si>
  <si>
    <t>NO0101</t>
  </si>
  <si>
    <t>NO0501</t>
  </si>
  <si>
    <t>NO0604</t>
  </si>
  <si>
    <t>NO0808</t>
  </si>
  <si>
    <t>NO0816</t>
  </si>
  <si>
    <t>NO0907</t>
  </si>
  <si>
    <t>NO1105</t>
  </si>
  <si>
    <t>NO1107</t>
  </si>
  <si>
    <t>CA0203</t>
  </si>
  <si>
    <t>CA0405</t>
  </si>
  <si>
    <t>CA0507</t>
  </si>
  <si>
    <t>CA0802</t>
  </si>
  <si>
    <t>CA0610</t>
  </si>
  <si>
    <t>CA1107</t>
  </si>
  <si>
    <t>CA1124</t>
  </si>
  <si>
    <t>CA1002</t>
  </si>
  <si>
    <t>CA1306</t>
  </si>
  <si>
    <t>CA0206</t>
  </si>
  <si>
    <t>GE0305</t>
  </si>
  <si>
    <t>GM0201</t>
  </si>
  <si>
    <t>GM0202</t>
  </si>
  <si>
    <t>GM0203</t>
  </si>
  <si>
    <t>GM0205</t>
  </si>
  <si>
    <t>OG0104</t>
  </si>
  <si>
    <t>OG0105</t>
  </si>
  <si>
    <t>OG0106</t>
  </si>
  <si>
    <t>LI0601</t>
  </si>
  <si>
    <t>LI0602</t>
  </si>
  <si>
    <t>LI0603</t>
  </si>
  <si>
    <t>LI0604</t>
  </si>
  <si>
    <t>LI0605</t>
  </si>
  <si>
    <t>LI0606</t>
  </si>
  <si>
    <t>LI0607</t>
  </si>
  <si>
    <t>LI0608</t>
  </si>
  <si>
    <t>LI0609</t>
  </si>
  <si>
    <t>EC0114</t>
  </si>
  <si>
    <t>EC0203</t>
  </si>
  <si>
    <t>EC0204</t>
  </si>
  <si>
    <t>OR0111</t>
  </si>
  <si>
    <t>OR0112</t>
  </si>
  <si>
    <t>OR0113</t>
  </si>
  <si>
    <t>GR0101</t>
  </si>
  <si>
    <t>GR0102</t>
  </si>
  <si>
    <t>GR0103</t>
  </si>
  <si>
    <t>Lire à haute voix un texte comprenant des mots connus et inconnus</t>
  </si>
  <si>
    <t xml:space="preserve">Déchiffrer des mots connus et inconnus rapidement
</t>
  </si>
  <si>
    <t>Lire un texte et manifester sa compréhension</t>
  </si>
  <si>
    <t>Rédiger un texte court en exerçant une vigilance orthographique</t>
  </si>
  <si>
    <t>Copier sans erreur un texte de 5 à 10 lignes en respectant la présentation proposée</t>
  </si>
  <si>
    <t>respecter la correspondance entre lettres et sons</t>
  </si>
  <si>
    <t>Donner des synonymes, antonymes</t>
  </si>
  <si>
    <t>Commencer à utiliser l’ordre alphabétique</t>
  </si>
  <si>
    <t>Respecter l'accord entre le sujet et le verbe.</t>
  </si>
  <si>
    <t>Ecrire les nombres entiers naturels inférieurs à 1000</t>
  </si>
  <si>
    <t>Compléter des suites de 10 en 10, de 100 en 100</t>
  </si>
  <si>
    <t>Connaître et utiliser les techniques opératoires de l'addition</t>
  </si>
  <si>
    <t>Connaître et utiliser les techniques opératoires de la soustraction</t>
  </si>
  <si>
    <t>Connaître et utiliser une technique opératoire de la multiplication (nombre à 1 chiffre)</t>
  </si>
  <si>
    <t xml:space="preserve">approcher la division </t>
  </si>
  <si>
    <t>Resoudre des problèmes</t>
  </si>
  <si>
    <t>Décrire, reproduire, tracer un carré, un rectangle, un triangle, un triangle rectangle</t>
  </si>
  <si>
    <t>Suivre un programme de construction</t>
  </si>
  <si>
    <t>conversions de toutes les grandeurs</t>
  </si>
  <si>
    <t>Connaître les doubles/moitiés de nombres d'usage courant</t>
  </si>
  <si>
    <t>connaître les unites de mesures (longueur, masse, durée)</t>
  </si>
  <si>
    <t>Déchiffrer des mots connus et inconnus rapidement</t>
  </si>
  <si>
    <t>Connaître et utiliser une technique opératoire de la multiplication</t>
  </si>
  <si>
    <t>Il faut remplir un fichier par élève.</t>
  </si>
  <si>
    <t>Pour renommer l'onglet avec le nom de l'élève</t>
  </si>
  <si>
    <t>Evaluations pour CDOEASH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</si>
</sst>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36" x14ac:knownFonts="1">
    <font>
      <sz val="10"/>
      <name val="Arial"/>
    </font>
    <font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6"/>
      <color theme="3"/>
      <name val="Arial"/>
      <family val="2"/>
    </font>
    <font>
      <b/>
      <sz val="16"/>
      <color theme="0"/>
      <name val="Arial"/>
      <family val="2"/>
    </font>
    <font>
      <u/>
      <sz val="14"/>
      <name val="Arial"/>
      <family val="2"/>
    </font>
    <font>
      <u/>
      <sz val="10"/>
      <name val="Arial"/>
      <family val="2"/>
    </font>
    <font>
      <i/>
      <sz val="20"/>
      <name val="Arial"/>
      <family val="2"/>
    </font>
    <font>
      <b/>
      <i/>
      <sz val="16"/>
      <color theme="3" tint="-0.249977111117893"/>
      <name val="Arial"/>
      <family val="2"/>
    </font>
    <font>
      <b/>
      <sz val="26"/>
      <name val="Arial"/>
      <family val="2"/>
    </font>
    <font>
      <b/>
      <i/>
      <sz val="10"/>
      <name val="Arial"/>
      <family val="2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sz val="20"/>
      <name val="Bradley Hand ITC"/>
      <family val="4"/>
    </font>
    <font>
      <i/>
      <sz val="12"/>
      <name val="Arial"/>
      <family val="2"/>
    </font>
    <font>
      <sz val="12"/>
      <name val="Bradley Hand ITC"/>
      <family val="4"/>
    </font>
    <font>
      <sz val="12"/>
      <color rgb="FFFF0000"/>
      <name val="Arial"/>
      <family val="2"/>
    </font>
    <font>
      <sz val="20"/>
      <name val="Arial"/>
      <family val="2"/>
    </font>
    <font>
      <sz val="60"/>
      <color rgb="FF3129A7"/>
      <name val="Calibri"/>
      <family val="2"/>
    </font>
    <font>
      <b/>
      <sz val="45"/>
      <color rgb="FF3129A7"/>
      <name val="Calibri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Calibri"/>
      <family val="2"/>
    </font>
    <font>
      <sz val="10"/>
      <name val="Calibri"/>
      <family val="2"/>
    </font>
    <font>
      <sz val="9"/>
      <name val="Arial"/>
      <family val="2"/>
    </font>
    <font>
      <b/>
      <sz val="16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</fills>
  <borders count="8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double">
        <color rgb="FF0070C0"/>
      </left>
      <right/>
      <top style="double">
        <color rgb="FF0070C0"/>
      </top>
      <bottom/>
      <diagonal/>
    </border>
    <border>
      <left/>
      <right/>
      <top style="double">
        <color rgb="FF0070C0"/>
      </top>
      <bottom/>
      <diagonal/>
    </border>
    <border>
      <left/>
      <right style="double">
        <color rgb="FF0070C0"/>
      </right>
      <top style="double">
        <color rgb="FF0070C0"/>
      </top>
      <bottom/>
      <diagonal/>
    </border>
    <border>
      <left style="double">
        <color rgb="FF0070C0"/>
      </left>
      <right/>
      <top/>
      <bottom/>
      <diagonal/>
    </border>
    <border>
      <left/>
      <right style="double">
        <color rgb="FF0070C0"/>
      </right>
      <top/>
      <bottom/>
      <diagonal/>
    </border>
    <border>
      <left style="double">
        <color rgb="FF0070C0"/>
      </left>
      <right/>
      <top/>
      <bottom style="double">
        <color rgb="FF0070C0"/>
      </bottom>
      <diagonal/>
    </border>
    <border>
      <left/>
      <right/>
      <top/>
      <bottom style="double">
        <color rgb="FF0070C0"/>
      </bottom>
      <diagonal/>
    </border>
    <border>
      <left/>
      <right style="double">
        <color rgb="FF0070C0"/>
      </right>
      <top/>
      <bottom style="double">
        <color rgb="FF0070C0"/>
      </bottom>
      <diagonal/>
    </border>
    <border>
      <left style="double">
        <color theme="4"/>
      </left>
      <right/>
      <top style="double">
        <color theme="4"/>
      </top>
      <bottom/>
      <diagonal/>
    </border>
    <border>
      <left/>
      <right style="double">
        <color theme="4"/>
      </right>
      <top style="double">
        <color theme="4"/>
      </top>
      <bottom/>
      <diagonal/>
    </border>
    <border>
      <left style="double">
        <color theme="4"/>
      </left>
      <right/>
      <top/>
      <bottom/>
      <diagonal/>
    </border>
    <border>
      <left/>
      <right style="double">
        <color theme="4"/>
      </right>
      <top/>
      <bottom/>
      <diagonal/>
    </border>
    <border>
      <left style="double">
        <color theme="4"/>
      </left>
      <right/>
      <top/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/>
      <right style="double">
        <color theme="4"/>
      </right>
      <top/>
      <bottom style="double">
        <color theme="4"/>
      </bottom>
      <diagonal/>
    </border>
    <border>
      <left/>
      <right/>
      <top style="double">
        <color theme="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301">
    <xf numFmtId="0" fontId="0" fillId="0" borderId="0" xfId="0"/>
    <xf numFmtId="0" fontId="3" fillId="0" borderId="0" xfId="0" applyFont="1"/>
    <xf numFmtId="0" fontId="4" fillId="0" borderId="1" xfId="0" applyFont="1" applyBorder="1" applyProtection="1"/>
    <xf numFmtId="0" fontId="7" fillId="0" borderId="0" xfId="0" applyFont="1"/>
    <xf numFmtId="0" fontId="1" fillId="0" borderId="0" xfId="0" applyFont="1" applyProtection="1"/>
    <xf numFmtId="0" fontId="4" fillId="2" borderId="1" xfId="0" applyFont="1" applyFill="1" applyBorder="1" applyAlignment="1" applyProtection="1">
      <alignment horizontal="center"/>
    </xf>
    <xf numFmtId="0" fontId="0" fillId="5" borderId="1" xfId="0" applyFill="1" applyBorder="1" applyProtection="1">
      <protection locked="0"/>
    </xf>
    <xf numFmtId="0" fontId="5" fillId="2" borderId="1" xfId="0" applyFont="1" applyFill="1" applyBorder="1" applyAlignment="1" applyProtection="1">
      <alignment horizontal="center"/>
    </xf>
    <xf numFmtId="164" fontId="5" fillId="0" borderId="1" xfId="0" applyNumberFormat="1" applyFont="1" applyBorder="1" applyProtection="1"/>
    <xf numFmtId="0" fontId="0" fillId="0" borderId="0" xfId="0" applyBorder="1"/>
    <xf numFmtId="0" fontId="11" fillId="0" borderId="0" xfId="0" applyFont="1" applyBorder="1" applyAlignment="1"/>
    <xf numFmtId="0" fontId="7" fillId="0" borderId="0" xfId="0" applyFont="1" applyBorder="1"/>
    <xf numFmtId="0" fontId="0" fillId="0" borderId="0" xfId="0" applyBorder="1" applyAlignment="1"/>
    <xf numFmtId="17" fontId="7" fillId="0" borderId="0" xfId="0" applyNumberFormat="1" applyFont="1" applyBorder="1" applyAlignment="1"/>
    <xf numFmtId="0" fontId="0" fillId="0" borderId="0" xfId="0" applyBorder="1" applyAlignment="1">
      <alignment vertical="center"/>
    </xf>
    <xf numFmtId="17" fontId="11" fillId="0" borderId="0" xfId="0" applyNumberFormat="1" applyFont="1" applyBorder="1" applyAlignment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1" fillId="0" borderId="0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28" xfId="0" applyBorder="1"/>
    <xf numFmtId="0" fontId="0" fillId="0" borderId="35" xfId="0" applyBorder="1"/>
    <xf numFmtId="0" fontId="0" fillId="0" borderId="29" xfId="0" applyBorder="1"/>
    <xf numFmtId="0" fontId="17" fillId="0" borderId="9" xfId="0" applyFont="1" applyBorder="1" applyAlignment="1" applyProtection="1">
      <alignment horizontal="right"/>
    </xf>
    <xf numFmtId="0" fontId="17" fillId="0" borderId="6" xfId="0" applyFont="1" applyBorder="1" applyAlignment="1" applyProtection="1">
      <alignment horizontal="right"/>
    </xf>
    <xf numFmtId="0" fontId="17" fillId="0" borderId="7" xfId="0" applyFont="1" applyBorder="1" applyAlignment="1" applyProtection="1">
      <alignment horizontal="right"/>
    </xf>
    <xf numFmtId="0" fontId="11" fillId="0" borderId="0" xfId="0" applyFont="1" applyProtection="1"/>
    <xf numFmtId="0" fontId="11" fillId="2" borderId="1" xfId="0" applyFont="1" applyFill="1" applyBorder="1" applyProtection="1"/>
    <xf numFmtId="0" fontId="11" fillId="0" borderId="1" xfId="0" applyFont="1" applyBorder="1" applyProtection="1">
      <protection locked="0"/>
    </xf>
    <xf numFmtId="0" fontId="11" fillId="0" borderId="1" xfId="0" applyFont="1" applyBorder="1" applyProtection="1"/>
    <xf numFmtId="49" fontId="10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8" fillId="0" borderId="0" xfId="0" applyFont="1" applyAlignment="1"/>
    <xf numFmtId="0" fontId="3" fillId="3" borderId="1" xfId="0" applyFont="1" applyFill="1" applyBorder="1" applyAlignment="1" applyProtection="1">
      <alignment horizontal="center" textRotation="90"/>
    </xf>
    <xf numFmtId="0" fontId="17" fillId="7" borderId="9" xfId="0" applyFont="1" applyFill="1" applyBorder="1" applyAlignment="1" applyProtection="1">
      <alignment horizontal="right"/>
    </xf>
    <xf numFmtId="0" fontId="17" fillId="7" borderId="6" xfId="0" applyFont="1" applyFill="1" applyBorder="1" applyAlignment="1" applyProtection="1">
      <alignment horizontal="right"/>
    </xf>
    <xf numFmtId="0" fontId="17" fillId="7" borderId="7" xfId="0" applyFont="1" applyFill="1" applyBorder="1" applyAlignment="1" applyProtection="1">
      <alignment horizontal="right"/>
    </xf>
    <xf numFmtId="0" fontId="24" fillId="7" borderId="9" xfId="0" applyFont="1" applyFill="1" applyBorder="1" applyAlignment="1" applyProtection="1">
      <alignment horizontal="right"/>
    </xf>
    <xf numFmtId="0" fontId="24" fillId="7" borderId="6" xfId="0" applyFont="1" applyFill="1" applyBorder="1" applyAlignment="1" applyProtection="1">
      <alignment horizontal="right"/>
    </xf>
    <xf numFmtId="0" fontId="24" fillId="7" borderId="7" xfId="0" applyFont="1" applyFill="1" applyBorder="1" applyAlignment="1" applyProtection="1">
      <alignment horizontal="right"/>
    </xf>
    <xf numFmtId="0" fontId="0" fillId="3" borderId="1" xfId="0" applyFill="1" applyBorder="1" applyAlignment="1" applyProtection="1">
      <alignment horizontal="center" vertical="center" textRotation="90"/>
    </xf>
    <xf numFmtId="0" fontId="0" fillId="0" borderId="0" xfId="0" applyAlignment="1" applyProtection="1">
      <alignment horizontal="center"/>
    </xf>
    <xf numFmtId="165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center" textRotation="90"/>
    </xf>
    <xf numFmtId="0" fontId="0" fillId="4" borderId="38" xfId="0" applyFill="1" applyBorder="1" applyAlignment="1" applyProtection="1">
      <alignment horizontal="center"/>
    </xf>
    <xf numFmtId="0" fontId="21" fillId="8" borderId="39" xfId="0" applyFont="1" applyFill="1" applyBorder="1" applyAlignment="1" applyProtection="1">
      <alignment horizontal="center"/>
    </xf>
    <xf numFmtId="0" fontId="21" fillId="8" borderId="40" xfId="0" applyFont="1" applyFill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164" fontId="22" fillId="8" borderId="8" xfId="0" applyNumberFormat="1" applyFont="1" applyFill="1" applyBorder="1" applyAlignment="1" applyProtection="1">
      <alignment horizontal="center"/>
    </xf>
    <xf numFmtId="0" fontId="20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19" fillId="0" borderId="9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textRotation="90"/>
    </xf>
    <xf numFmtId="0" fontId="3" fillId="0" borderId="1" xfId="0" applyFont="1" applyBorder="1" applyAlignment="1" applyProtection="1">
      <alignment horizontal="right" vertical="center" wrapText="1"/>
    </xf>
    <xf numFmtId="0" fontId="0" fillId="0" borderId="1" xfId="0" applyBorder="1" applyAlignment="1" applyProtection="1">
      <alignment horizontal="center"/>
    </xf>
    <xf numFmtId="0" fontId="0" fillId="4" borderId="1" xfId="0" applyFill="1" applyBorder="1" applyAlignment="1" applyProtection="1">
      <alignment horizontal="center"/>
    </xf>
    <xf numFmtId="1" fontId="0" fillId="0" borderId="0" xfId="0" applyNumberFormat="1" applyAlignment="1" applyProtection="1">
      <alignment horizontal="center"/>
    </xf>
    <xf numFmtId="0" fontId="4" fillId="0" borderId="1" xfId="0" applyFont="1" applyBorder="1" applyAlignment="1" applyProtection="1">
      <alignment horizontal="right" vertical="center" wrapText="1"/>
    </xf>
    <xf numFmtId="0" fontId="7" fillId="4" borderId="1" xfId="0" applyFont="1" applyFill="1" applyBorder="1" applyAlignment="1" applyProtection="1">
      <alignment horizontal="center"/>
    </xf>
    <xf numFmtId="0" fontId="21" fillId="8" borderId="2" xfId="0" applyFont="1" applyFill="1" applyBorder="1" applyAlignment="1" applyProtection="1">
      <alignment horizontal="center"/>
    </xf>
    <xf numFmtId="0" fontId="21" fillId="8" borderId="3" xfId="0" applyFont="1" applyFill="1" applyBorder="1" applyAlignment="1" applyProtection="1">
      <alignment horizontal="center"/>
    </xf>
    <xf numFmtId="164" fontId="9" fillId="0" borderId="0" xfId="0" applyNumberFormat="1" applyFont="1" applyAlignment="1" applyProtection="1">
      <alignment horizontal="center"/>
    </xf>
    <xf numFmtId="0" fontId="0" fillId="3" borderId="5" xfId="0" applyFill="1" applyBorder="1" applyAlignment="1" applyProtection="1">
      <alignment horizontal="center" textRotation="90"/>
    </xf>
    <xf numFmtId="0" fontId="7" fillId="0" borderId="1" xfId="0" applyFont="1" applyBorder="1" applyAlignment="1" applyProtection="1">
      <alignment horizontal="center"/>
    </xf>
    <xf numFmtId="164" fontId="0" fillId="0" borderId="0" xfId="0" applyNumberFormat="1" applyAlignment="1" applyProtection="1">
      <alignment horizontal="center"/>
    </xf>
    <xf numFmtId="0" fontId="26" fillId="0" borderId="0" xfId="0" applyFont="1" applyProtection="1">
      <protection hidden="1"/>
    </xf>
    <xf numFmtId="0" fontId="26" fillId="0" borderId="0" xfId="0" applyFont="1" applyProtection="1"/>
    <xf numFmtId="0" fontId="0" fillId="0" borderId="0" xfId="0" applyProtection="1"/>
    <xf numFmtId="0" fontId="0" fillId="5" borderId="0" xfId="0" applyFill="1" applyProtection="1"/>
    <xf numFmtId="0" fontId="7" fillId="11" borderId="1" xfId="0" applyFont="1" applyFill="1" applyBorder="1" applyProtection="1">
      <protection locked="0"/>
    </xf>
    <xf numFmtId="0" fontId="0" fillId="11" borderId="1" xfId="0" applyFill="1" applyBorder="1" applyProtection="1">
      <protection locked="0"/>
    </xf>
    <xf numFmtId="0" fontId="5" fillId="2" borderId="4" xfId="0" applyFont="1" applyFill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0" borderId="0" xfId="0" applyAlignment="1" applyProtection="1">
      <alignment vertical="center"/>
    </xf>
    <xf numFmtId="0" fontId="0" fillId="11" borderId="51" xfId="0" applyFont="1" applyFill="1" applyBorder="1" applyProtection="1"/>
    <xf numFmtId="0" fontId="7" fillId="11" borderId="51" xfId="0" applyFont="1" applyFill="1" applyBorder="1" applyProtection="1">
      <protection locked="0"/>
    </xf>
    <xf numFmtId="0" fontId="0" fillId="11" borderId="51" xfId="0" applyFill="1" applyBorder="1" applyProtection="1">
      <protection locked="0"/>
    </xf>
    <xf numFmtId="0" fontId="0" fillId="5" borderId="51" xfId="0" applyFill="1" applyBorder="1" applyProtection="1">
      <protection locked="0"/>
    </xf>
    <xf numFmtId="0" fontId="4" fillId="2" borderId="5" xfId="0" applyFont="1" applyFill="1" applyBorder="1" applyAlignment="1" applyProtection="1">
      <alignment horizontal="center"/>
    </xf>
    <xf numFmtId="0" fontId="4" fillId="0" borderId="5" xfId="0" applyFont="1" applyBorder="1" applyProtection="1"/>
    <xf numFmtId="0" fontId="7" fillId="11" borderId="51" xfId="0" applyFont="1" applyFill="1" applyBorder="1" applyProtection="1"/>
    <xf numFmtId="0" fontId="7" fillId="5" borderId="1" xfId="0" applyFont="1" applyFill="1" applyBorder="1" applyProtection="1"/>
    <xf numFmtId="0" fontId="7" fillId="11" borderId="1" xfId="0" applyFont="1" applyFill="1" applyBorder="1" applyProtection="1"/>
    <xf numFmtId="49" fontId="0" fillId="0" borderId="0" xfId="0" applyNumberFormat="1" applyBorder="1" applyAlignment="1">
      <alignment horizontal="center"/>
    </xf>
    <xf numFmtId="0" fontId="18" fillId="0" borderId="0" xfId="0" applyFont="1" applyAlignment="1"/>
    <xf numFmtId="0" fontId="28" fillId="0" borderId="0" xfId="0" applyFont="1"/>
    <xf numFmtId="0" fontId="7" fillId="0" borderId="4" xfId="0" applyFont="1" applyBorder="1" applyAlignment="1">
      <alignment horizontal="center" vertical="center" wrapText="1"/>
    </xf>
    <xf numFmtId="0" fontId="7" fillId="11" borderId="5" xfId="0" applyFont="1" applyFill="1" applyBorder="1" applyProtection="1">
      <protection locked="0"/>
    </xf>
    <xf numFmtId="0" fontId="0" fillId="11" borderId="5" xfId="0" applyFill="1" applyBorder="1" applyProtection="1">
      <protection locked="0"/>
    </xf>
    <xf numFmtId="0" fontId="0" fillId="11" borderId="56" xfId="0" applyFill="1" applyBorder="1" applyProtection="1">
      <protection locked="0"/>
    </xf>
    <xf numFmtId="0" fontId="7" fillId="11" borderId="56" xfId="0" applyFont="1" applyFill="1" applyBorder="1" applyProtection="1"/>
    <xf numFmtId="0" fontId="7" fillId="5" borderId="56" xfId="0" applyFont="1" applyFill="1" applyBorder="1" applyProtection="1">
      <protection locked="0"/>
    </xf>
    <xf numFmtId="0" fontId="30" fillId="0" borderId="26" xfId="0" applyFont="1" applyBorder="1"/>
    <xf numFmtId="0" fontId="9" fillId="0" borderId="0" xfId="0" applyFont="1" applyBorder="1" applyAlignment="1" applyProtection="1">
      <alignment horizontal="center" vertical="top" wrapText="1"/>
    </xf>
    <xf numFmtId="0" fontId="0" fillId="0" borderId="0" xfId="0" applyAlignment="1" applyProtection="1"/>
    <xf numFmtId="0" fontId="0" fillId="0" borderId="56" xfId="0" applyBorder="1" applyAlignment="1" applyProtection="1"/>
    <xf numFmtId="0" fontId="7" fillId="0" borderId="1" xfId="0" applyFont="1" applyFill="1" applyBorder="1" applyProtection="1"/>
    <xf numFmtId="0" fontId="7" fillId="0" borderId="56" xfId="0" applyFont="1" applyFill="1" applyBorder="1" applyProtection="1"/>
    <xf numFmtId="1" fontId="3" fillId="5" borderId="51" xfId="0" applyNumberFormat="1" applyFont="1" applyFill="1" applyBorder="1" applyAlignment="1" applyProtection="1">
      <alignment horizontal="center" vertical="center" wrapText="1"/>
    </xf>
    <xf numFmtId="1" fontId="3" fillId="5" borderId="1" xfId="0" applyNumberFormat="1" applyFont="1" applyFill="1" applyBorder="1" applyAlignment="1" applyProtection="1">
      <alignment horizontal="center" vertical="center" wrapText="1"/>
    </xf>
    <xf numFmtId="0" fontId="25" fillId="7" borderId="0" xfId="0" applyFont="1" applyFill="1" applyBorder="1" applyAlignment="1" applyProtection="1">
      <alignment horizontal="left"/>
    </xf>
    <xf numFmtId="0" fontId="1" fillId="7" borderId="14" xfId="0" applyFont="1" applyFill="1" applyBorder="1" applyAlignment="1" applyProtection="1">
      <alignment horizontal="left"/>
    </xf>
    <xf numFmtId="0" fontId="7" fillId="0" borderId="1" xfId="0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3" fillId="5" borderId="4" xfId="0" applyFont="1" applyFill="1" applyBorder="1" applyAlignment="1">
      <alignment horizontal="center" vertical="center" wrapText="1"/>
    </xf>
    <xf numFmtId="1" fontId="3" fillId="0" borderId="5" xfId="0" applyNumberFormat="1" applyFont="1" applyBorder="1" applyAlignment="1" applyProtection="1">
      <alignment horizontal="center" vertical="center" wrapText="1"/>
    </xf>
    <xf numFmtId="1" fontId="3" fillId="0" borderId="1" xfId="0" applyNumberFormat="1" applyFont="1" applyBorder="1" applyAlignment="1" applyProtection="1">
      <alignment horizontal="center" vertical="center" wrapText="1"/>
    </xf>
    <xf numFmtId="0" fontId="7" fillId="0" borderId="5" xfId="0" applyFont="1" applyFill="1" applyBorder="1" applyProtection="1"/>
    <xf numFmtId="0" fontId="7" fillId="0" borderId="10" xfId="0" applyFont="1" applyFill="1" applyBorder="1" applyProtection="1"/>
    <xf numFmtId="0" fontId="7" fillId="11" borderId="5" xfId="0" applyFont="1" applyFill="1" applyBorder="1" applyProtection="1"/>
    <xf numFmtId="0" fontId="7" fillId="0" borderId="5" xfId="0" applyFon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7" fillId="0" borderId="51" xfId="0" applyFont="1" applyFill="1" applyBorder="1" applyProtection="1"/>
    <xf numFmtId="0" fontId="0" fillId="0" borderId="1" xfId="0" applyFont="1" applyFill="1" applyBorder="1" applyProtection="1"/>
    <xf numFmtId="0" fontId="7" fillId="0" borderId="51" xfId="0" applyFont="1" applyFill="1" applyBorder="1" applyProtection="1">
      <protection locked="0"/>
    </xf>
    <xf numFmtId="0" fontId="7" fillId="0" borderId="56" xfId="0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0" fillId="0" borderId="54" xfId="0" applyBorder="1" applyAlignment="1" applyProtection="1"/>
    <xf numFmtId="0" fontId="0" fillId="0" borderId="51" xfId="0" applyBorder="1" applyAlignment="1" applyProtection="1"/>
    <xf numFmtId="0" fontId="0" fillId="0" borderId="4" xfId="0" applyBorder="1" applyAlignment="1">
      <alignment wrapText="1"/>
    </xf>
    <xf numFmtId="0" fontId="0" fillId="0" borderId="10" xfId="0" applyBorder="1" applyAlignment="1" applyProtection="1"/>
    <xf numFmtId="0" fontId="0" fillId="0" borderId="51" xfId="0" applyBorder="1"/>
    <xf numFmtId="0" fontId="0" fillId="0" borderId="5" xfId="0" applyBorder="1" applyAlignment="1" applyProtection="1"/>
    <xf numFmtId="0" fontId="0" fillId="0" borderId="1" xfId="0" applyBorder="1" applyAlignment="1" applyProtection="1"/>
    <xf numFmtId="0" fontId="0" fillId="11" borderId="56" xfId="0" applyFill="1" applyBorder="1" applyAlignment="1" applyProtection="1"/>
    <xf numFmtId="0" fontId="0" fillId="11" borderId="57" xfId="0" applyFill="1" applyBorder="1" applyAlignment="1" applyProtection="1"/>
    <xf numFmtId="0" fontId="0" fillId="11" borderId="54" xfId="0" applyFill="1" applyBorder="1" applyAlignment="1" applyProtection="1"/>
    <xf numFmtId="10" fontId="0" fillId="11" borderId="56" xfId="0" applyNumberFormat="1" applyFill="1" applyBorder="1" applyAlignment="1" applyProtection="1"/>
    <xf numFmtId="10" fontId="0" fillId="0" borderId="51" xfId="0" applyNumberFormat="1" applyBorder="1" applyAlignment="1" applyProtection="1"/>
    <xf numFmtId="10" fontId="0" fillId="11" borderId="57" xfId="0" applyNumberFormat="1" applyFill="1" applyBorder="1" applyAlignment="1" applyProtection="1"/>
    <xf numFmtId="10" fontId="0" fillId="0" borderId="51" xfId="0" applyNumberFormat="1" applyBorder="1"/>
    <xf numFmtId="10" fontId="0" fillId="0" borderId="56" xfId="0" applyNumberFormat="1" applyBorder="1" applyAlignment="1" applyProtection="1"/>
    <xf numFmtId="10" fontId="0" fillId="0" borderId="1" xfId="0" applyNumberFormat="1" applyBorder="1" applyAlignment="1" applyProtection="1"/>
    <xf numFmtId="10" fontId="0" fillId="0" borderId="54" xfId="0" applyNumberFormat="1" applyBorder="1" applyAlignment="1" applyProtection="1"/>
    <xf numFmtId="10" fontId="0" fillId="11" borderId="54" xfId="0" applyNumberFormat="1" applyFill="1" applyBorder="1" applyAlignment="1" applyProtection="1"/>
    <xf numFmtId="10" fontId="0" fillId="0" borderId="53" xfId="0" applyNumberFormat="1" applyBorder="1" applyAlignment="1" applyProtection="1"/>
    <xf numFmtId="10" fontId="0" fillId="0" borderId="76" xfId="0" applyNumberFormat="1" applyBorder="1" applyAlignment="1" applyProtection="1"/>
    <xf numFmtId="0" fontId="0" fillId="10" borderId="82" xfId="0" applyFill="1" applyBorder="1" applyAlignment="1" applyProtection="1">
      <alignment horizontal="center"/>
    </xf>
    <xf numFmtId="0" fontId="0" fillId="4" borderId="82" xfId="0" applyFill="1" applyBorder="1" applyAlignment="1" applyProtection="1">
      <alignment horizontal="center"/>
    </xf>
    <xf numFmtId="0" fontId="21" fillId="8" borderId="81" xfId="0" applyFont="1" applyFill="1" applyBorder="1" applyAlignment="1" applyProtection="1">
      <alignment horizontal="center"/>
    </xf>
    <xf numFmtId="0" fontId="21" fillId="8" borderId="83" xfId="0" applyFont="1" applyFill="1" applyBorder="1" applyAlignment="1" applyProtection="1">
      <alignment horizontal="center"/>
    </xf>
    <xf numFmtId="164" fontId="22" fillId="8" borderId="77" xfId="0" applyNumberFormat="1" applyFont="1" applyFill="1" applyBorder="1" applyAlignment="1" applyProtection="1">
      <alignment horizontal="center"/>
    </xf>
    <xf numFmtId="0" fontId="0" fillId="9" borderId="82" xfId="0" applyFill="1" applyBorder="1" applyAlignment="1" applyProtection="1">
      <alignment horizontal="center"/>
    </xf>
    <xf numFmtId="0" fontId="0" fillId="4" borderId="84" xfId="0" applyFill="1" applyBorder="1" applyAlignment="1" applyProtection="1">
      <alignment horizontal="center"/>
    </xf>
    <xf numFmtId="0" fontId="0" fillId="11" borderId="84" xfId="0" applyFill="1" applyBorder="1" applyAlignment="1" applyProtection="1">
      <alignment horizontal="center"/>
    </xf>
    <xf numFmtId="0" fontId="3" fillId="15" borderId="77" xfId="0" applyFont="1" applyFill="1" applyBorder="1" applyAlignment="1" applyProtection="1">
      <alignment horizontal="center" vertical="center" wrapText="1"/>
    </xf>
    <xf numFmtId="17" fontId="15" fillId="6" borderId="0" xfId="0" applyNumberFormat="1" applyFont="1" applyFill="1" applyBorder="1" applyAlignment="1">
      <alignment wrapText="1"/>
    </xf>
    <xf numFmtId="0" fontId="16" fillId="6" borderId="0" xfId="0" applyFont="1" applyFill="1" applyBorder="1" applyAlignment="1">
      <alignment wrapText="1"/>
    </xf>
    <xf numFmtId="17" fontId="31" fillId="6" borderId="0" xfId="0" applyNumberFormat="1" applyFont="1" applyFill="1" applyBorder="1" applyAlignment="1">
      <alignment vertical="top" wrapText="1"/>
    </xf>
    <xf numFmtId="0" fontId="30" fillId="6" borderId="0" xfId="0" applyFont="1" applyFill="1" applyBorder="1" applyAlignment="1">
      <alignment vertical="top" wrapText="1"/>
    </xf>
    <xf numFmtId="0" fontId="31" fillId="6" borderId="0" xfId="0" applyFont="1" applyFill="1" applyBorder="1" applyAlignment="1">
      <alignment vertical="top" wrapText="1"/>
    </xf>
    <xf numFmtId="17" fontId="2" fillId="0" borderId="0" xfId="0" applyNumberFormat="1" applyFont="1" applyBorder="1" applyAlignment="1"/>
    <xf numFmtId="0" fontId="2" fillId="0" borderId="0" xfId="0" applyFont="1" applyBorder="1" applyAlignment="1"/>
    <xf numFmtId="0" fontId="0" fillId="0" borderId="0" xfId="0" applyAlignment="1"/>
    <xf numFmtId="0" fontId="0" fillId="0" borderId="24" xfId="0" applyBorder="1" applyAlignment="1"/>
    <xf numFmtId="17" fontId="31" fillId="6" borderId="0" xfId="0" applyNumberFormat="1" applyFont="1" applyFill="1" applyBorder="1" applyAlignment="1">
      <alignment wrapText="1"/>
    </xf>
    <xf numFmtId="0" fontId="30" fillId="6" borderId="0" xfId="0" applyFont="1" applyFill="1" applyBorder="1" applyAlignment="1">
      <alignment wrapText="1"/>
    </xf>
    <xf numFmtId="0" fontId="31" fillId="6" borderId="0" xfId="0" applyFont="1" applyFill="1" applyBorder="1" applyAlignment="1">
      <alignment wrapText="1"/>
    </xf>
    <xf numFmtId="49" fontId="10" fillId="0" borderId="19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10" fillId="0" borderId="37" xfId="0" applyNumberFormat="1" applyFont="1" applyBorder="1" applyAlignment="1">
      <alignment horizontal="center" vertical="top"/>
    </xf>
    <xf numFmtId="49" fontId="0" fillId="0" borderId="37" xfId="0" applyNumberFormat="1" applyBorder="1" applyAlignment="1">
      <alignment horizontal="center" vertical="top"/>
    </xf>
    <xf numFmtId="0" fontId="13" fillId="6" borderId="28" xfId="0" applyFont="1" applyFill="1" applyBorder="1" applyAlignment="1">
      <alignment horizontal="center" vertical="top"/>
    </xf>
    <xf numFmtId="0" fontId="14" fillId="6" borderId="29" xfId="0" applyFont="1" applyFill="1" applyBorder="1" applyAlignment="1">
      <alignment horizontal="center" vertical="top"/>
    </xf>
    <xf numFmtId="0" fontId="12" fillId="6" borderId="0" xfId="0" applyFont="1" applyFill="1" applyBorder="1" applyAlignment="1">
      <alignment vertical="center" wrapText="1"/>
    </xf>
    <xf numFmtId="0" fontId="0" fillId="6" borderId="0" xfId="0" applyFill="1" applyBorder="1" applyAlignment="1">
      <alignment vertical="center"/>
    </xf>
    <xf numFmtId="17" fontId="12" fillId="6" borderId="0" xfId="0" applyNumberFormat="1" applyFont="1" applyFill="1" applyBorder="1" applyAlignment="1">
      <alignment wrapText="1"/>
    </xf>
    <xf numFmtId="0" fontId="0" fillId="6" borderId="0" xfId="0" applyFill="1" applyBorder="1" applyAlignment="1">
      <alignment wrapText="1"/>
    </xf>
    <xf numFmtId="0" fontId="12" fillId="6" borderId="0" xfId="0" applyFont="1" applyFill="1" applyBorder="1" applyAlignment="1">
      <alignment wrapText="1"/>
    </xf>
    <xf numFmtId="0" fontId="23" fillId="0" borderId="16" xfId="0" applyFont="1" applyBorder="1" applyAlignment="1" applyProtection="1">
      <protection locked="0"/>
    </xf>
    <xf numFmtId="0" fontId="23" fillId="0" borderId="13" xfId="0" applyFont="1" applyBorder="1" applyAlignment="1" applyProtection="1">
      <protection locked="0"/>
    </xf>
    <xf numFmtId="0" fontId="23" fillId="0" borderId="14" xfId="0" applyFont="1" applyBorder="1" applyAlignment="1" applyProtection="1">
      <protection locked="0"/>
    </xf>
    <xf numFmtId="0" fontId="23" fillId="0" borderId="15" xfId="0" applyFont="1" applyBorder="1" applyAlignment="1" applyProtection="1">
      <protection locked="0"/>
    </xf>
    <xf numFmtId="0" fontId="7" fillId="0" borderId="61" xfId="0" applyFont="1" applyBorder="1" applyAlignment="1" applyProtection="1">
      <alignment horizontal="center" vertical="center" wrapText="1"/>
    </xf>
    <xf numFmtId="0" fontId="7" fillId="0" borderId="62" xfId="0" applyFont="1" applyBorder="1" applyAlignment="1" applyProtection="1">
      <alignment horizontal="center" vertical="center" wrapText="1"/>
    </xf>
    <xf numFmtId="0" fontId="7" fillId="0" borderId="63" xfId="0" applyFont="1" applyBorder="1" applyAlignment="1" applyProtection="1">
      <alignment horizontal="center" vertical="center" wrapText="1"/>
    </xf>
    <xf numFmtId="0" fontId="23" fillId="7" borderId="0" xfId="0" applyFont="1" applyFill="1" applyBorder="1" applyAlignment="1" applyProtection="1"/>
    <xf numFmtId="0" fontId="9" fillId="0" borderId="49" xfId="0" applyFont="1" applyBorder="1" applyAlignment="1" applyProtection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3" borderId="4" xfId="0" applyFill="1" applyBorder="1" applyAlignment="1" applyProtection="1">
      <alignment horizontal="center" textRotation="90"/>
    </xf>
    <xf numFmtId="0" fontId="0" fillId="0" borderId="5" xfId="0" applyBorder="1" applyAlignment="1">
      <alignment horizontal="center" textRotation="90"/>
    </xf>
    <xf numFmtId="0" fontId="9" fillId="0" borderId="45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9" fillId="0" borderId="43" xfId="0" applyFont="1" applyBorder="1" applyAlignment="1" applyProtection="1">
      <alignment horizontal="center" vertical="center"/>
    </xf>
    <xf numFmtId="0" fontId="27" fillId="12" borderId="48" xfId="0" applyFont="1" applyFill="1" applyBorder="1" applyAlignment="1" applyProtection="1">
      <alignment horizontal="center" vertical="center"/>
    </xf>
    <xf numFmtId="0" fontId="27" fillId="12" borderId="36" xfId="0" applyFont="1" applyFill="1" applyBorder="1" applyAlignment="1">
      <alignment horizontal="center" vertical="center"/>
    </xf>
    <xf numFmtId="0" fontId="27" fillId="12" borderId="38" xfId="0" applyFont="1" applyFill="1" applyBorder="1" applyAlignment="1">
      <alignment horizontal="center" vertical="center"/>
    </xf>
    <xf numFmtId="0" fontId="3" fillId="0" borderId="50" xfId="0" applyFont="1" applyBorder="1" applyAlignment="1" applyProtection="1">
      <alignment horizontal="center" vertical="center" wrapText="1"/>
    </xf>
    <xf numFmtId="0" fontId="3" fillId="0" borderId="52" xfId="0" applyFont="1" applyBorder="1" applyAlignment="1" applyProtection="1">
      <alignment horizontal="center" vertical="center" wrapText="1"/>
    </xf>
    <xf numFmtId="0" fontId="3" fillId="0" borderId="55" xfId="0" applyFont="1" applyBorder="1" applyAlignment="1" applyProtection="1">
      <alignment horizontal="center" vertical="center" wrapText="1"/>
    </xf>
    <xf numFmtId="0" fontId="9" fillId="0" borderId="67" xfId="0" applyFont="1" applyBorder="1" applyAlignment="1" applyProtection="1">
      <alignment horizontal="center" vertical="center"/>
    </xf>
    <xf numFmtId="0" fontId="9" fillId="0" borderId="68" xfId="0" applyFont="1" applyBorder="1" applyAlignment="1" applyProtection="1">
      <alignment horizontal="center" vertical="center"/>
    </xf>
    <xf numFmtId="0" fontId="27" fillId="13" borderId="48" xfId="0" applyFont="1" applyFill="1" applyBorder="1" applyAlignment="1" applyProtection="1">
      <alignment horizontal="center" vertical="center"/>
    </xf>
    <xf numFmtId="0" fontId="27" fillId="13" borderId="19" xfId="0" applyFont="1" applyFill="1" applyBorder="1" applyAlignment="1">
      <alignment horizontal="center" vertical="center"/>
    </xf>
    <xf numFmtId="0" fontId="27" fillId="13" borderId="44" xfId="0" applyFont="1" applyFill="1" applyBorder="1" applyAlignment="1">
      <alignment horizontal="center" vertical="center"/>
    </xf>
    <xf numFmtId="1" fontId="3" fillId="5" borderId="4" xfId="0" applyNumberFormat="1" applyFont="1" applyFill="1" applyBorder="1" applyAlignment="1" applyProtection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3" borderId="4" xfId="0" applyFill="1" applyBorder="1" applyAlignment="1" applyProtection="1">
      <alignment textRotation="90"/>
    </xf>
    <xf numFmtId="0" fontId="0" fillId="0" borderId="10" xfId="0" applyBorder="1" applyAlignment="1">
      <alignment textRotation="90"/>
    </xf>
    <xf numFmtId="0" fontId="3" fillId="11" borderId="61" xfId="0" applyFont="1" applyFill="1" applyBorder="1" applyAlignment="1" applyProtection="1">
      <alignment horizontal="center" vertical="center" wrapText="1"/>
    </xf>
    <xf numFmtId="0" fontId="3" fillId="11" borderId="62" xfId="0" applyFont="1" applyFill="1" applyBorder="1" applyAlignment="1" applyProtection="1">
      <alignment horizontal="center" vertical="center" wrapText="1"/>
    </xf>
    <xf numFmtId="0" fontId="3" fillId="11" borderId="63" xfId="0" applyFont="1" applyFill="1" applyBorder="1" applyAlignment="1" applyProtection="1">
      <alignment horizontal="center" vertical="center" wrapText="1"/>
    </xf>
    <xf numFmtId="0" fontId="3" fillId="11" borderId="58" xfId="0" applyFont="1" applyFill="1" applyBorder="1" applyAlignment="1" applyProtection="1">
      <alignment horizontal="center" vertical="center" wrapText="1"/>
    </xf>
    <xf numFmtId="0" fontId="3" fillId="11" borderId="59" xfId="0" applyFont="1" applyFill="1" applyBorder="1" applyAlignment="1" applyProtection="1">
      <alignment horizontal="center" vertical="center" wrapText="1"/>
    </xf>
    <xf numFmtId="0" fontId="3" fillId="11" borderId="60" xfId="0" applyFont="1" applyFill="1" applyBorder="1" applyAlignment="1" applyProtection="1">
      <alignment horizontal="center" vertical="center" wrapText="1"/>
    </xf>
    <xf numFmtId="0" fontId="3" fillId="11" borderId="69" xfId="0" applyFont="1" applyFill="1" applyBorder="1" applyAlignment="1" applyProtection="1">
      <alignment horizontal="center" vertical="center" wrapText="1"/>
    </xf>
    <xf numFmtId="0" fontId="3" fillId="11" borderId="37" xfId="0" applyFont="1" applyFill="1" applyBorder="1" applyAlignment="1" applyProtection="1">
      <alignment horizontal="center" vertical="center" wrapText="1"/>
    </xf>
    <xf numFmtId="0" fontId="3" fillId="11" borderId="70" xfId="0" applyFont="1" applyFill="1" applyBorder="1" applyAlignment="1" applyProtection="1">
      <alignment horizontal="center" vertical="center" wrapText="1"/>
    </xf>
    <xf numFmtId="0" fontId="7" fillId="0" borderId="71" xfId="0" applyFont="1" applyBorder="1" applyAlignment="1" applyProtection="1">
      <alignment horizontal="center" vertical="center" wrapText="1"/>
    </xf>
    <xf numFmtId="0" fontId="7" fillId="0" borderId="65" xfId="0" applyFont="1" applyBorder="1" applyAlignment="1" applyProtection="1">
      <alignment horizontal="center" vertical="center" wrapText="1"/>
    </xf>
    <xf numFmtId="0" fontId="7" fillId="0" borderId="66" xfId="0" applyFont="1" applyBorder="1" applyAlignment="1" applyProtection="1">
      <alignment horizontal="center" vertical="center" wrapText="1"/>
    </xf>
    <xf numFmtId="0" fontId="7" fillId="0" borderId="72" xfId="0" applyFont="1" applyBorder="1" applyAlignment="1" applyProtection="1">
      <alignment horizontal="center" vertical="center" wrapText="1"/>
    </xf>
    <xf numFmtId="0" fontId="7" fillId="0" borderId="36" xfId="0" applyFont="1" applyBorder="1" applyAlignment="1" applyProtection="1">
      <alignment horizontal="center" vertical="center" wrapText="1"/>
    </xf>
    <xf numFmtId="0" fontId="7" fillId="0" borderId="38" xfId="0" applyFont="1" applyBorder="1" applyAlignment="1" applyProtection="1">
      <alignment horizontal="center" vertical="center" wrapText="1"/>
    </xf>
    <xf numFmtId="0" fontId="7" fillId="0" borderId="69" xfId="0" applyFont="1" applyBorder="1" applyAlignment="1" applyProtection="1">
      <alignment horizontal="center" vertical="center" wrapText="1"/>
    </xf>
    <xf numFmtId="0" fontId="7" fillId="0" borderId="37" xfId="0" applyFont="1" applyBorder="1" applyAlignment="1" applyProtection="1">
      <alignment horizontal="center" vertical="center" wrapText="1"/>
    </xf>
    <xf numFmtId="0" fontId="7" fillId="0" borderId="70" xfId="0" applyFont="1" applyBorder="1" applyAlignment="1" applyProtection="1">
      <alignment horizontal="center" vertical="center" wrapText="1"/>
    </xf>
    <xf numFmtId="0" fontId="0" fillId="3" borderId="4" xfId="0" applyFill="1" applyBorder="1" applyAlignment="1" applyProtection="1">
      <alignment horizontal="center" vertical="center" textRotation="90"/>
    </xf>
    <xf numFmtId="0" fontId="0" fillId="3" borderId="5" xfId="0" applyFill="1" applyBorder="1" applyAlignment="1" applyProtection="1">
      <alignment horizontal="center" vertical="center" textRotation="90"/>
    </xf>
    <xf numFmtId="0" fontId="3" fillId="11" borderId="73" xfId="0" applyFont="1" applyFill="1" applyBorder="1" applyAlignment="1" applyProtection="1">
      <alignment horizontal="center" vertical="center" wrapText="1"/>
    </xf>
    <xf numFmtId="0" fontId="3" fillId="11" borderId="74" xfId="0" applyFont="1" applyFill="1" applyBorder="1" applyAlignment="1" applyProtection="1">
      <alignment horizontal="center" vertical="center" wrapText="1"/>
    </xf>
    <xf numFmtId="0" fontId="3" fillId="11" borderId="68" xfId="0" applyFont="1" applyFill="1" applyBorder="1" applyAlignment="1" applyProtection="1">
      <alignment horizontal="center" vertical="center" wrapText="1"/>
    </xf>
    <xf numFmtId="0" fontId="27" fillId="14" borderId="64" xfId="0" applyFont="1" applyFill="1" applyBorder="1" applyAlignment="1" applyProtection="1">
      <alignment horizontal="center" vertical="center"/>
    </xf>
    <xf numFmtId="0" fontId="27" fillId="14" borderId="65" xfId="0" applyFont="1" applyFill="1" applyBorder="1" applyAlignment="1" applyProtection="1">
      <alignment horizontal="center" vertical="center"/>
    </xf>
    <xf numFmtId="0" fontId="27" fillId="14" borderId="66" xfId="0" applyFont="1" applyFill="1" applyBorder="1" applyAlignment="1" applyProtection="1">
      <alignment horizontal="center" vertical="center"/>
    </xf>
    <xf numFmtId="0" fontId="0" fillId="3" borderId="53" xfId="0" applyFill="1" applyBorder="1" applyAlignment="1" applyProtection="1">
      <alignment horizontal="center" vertical="center" textRotation="90"/>
    </xf>
    <xf numFmtId="0" fontId="7" fillId="0" borderId="4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27" fillId="12" borderId="41" xfId="0" applyFont="1" applyFill="1" applyBorder="1" applyAlignment="1" applyProtection="1">
      <alignment horizontal="center" vertical="center"/>
    </xf>
    <xf numFmtId="0" fontId="27" fillId="12" borderId="36" xfId="0" applyFont="1" applyFill="1" applyBorder="1" applyAlignment="1" applyProtection="1">
      <alignment horizontal="center" vertical="center"/>
    </xf>
    <xf numFmtId="0" fontId="27" fillId="12" borderId="38" xfId="0" applyFont="1" applyFill="1" applyBorder="1" applyAlignment="1" applyProtection="1">
      <alignment horizontal="center" vertical="center"/>
    </xf>
    <xf numFmtId="0" fontId="7" fillId="0" borderId="64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0" borderId="45" xfId="0" applyFont="1" applyBorder="1" applyAlignment="1">
      <alignment horizontal="center" vertical="center" wrapText="1"/>
    </xf>
    <xf numFmtId="0" fontId="7" fillId="0" borderId="75" xfId="0" applyFont="1" applyBorder="1" applyAlignment="1" applyProtection="1">
      <alignment horizontal="center" vertical="center" wrapText="1"/>
    </xf>
    <xf numFmtId="0" fontId="33" fillId="0" borderId="41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 wrapText="1"/>
    </xf>
    <xf numFmtId="0" fontId="33" fillId="0" borderId="38" xfId="0" applyFont="1" applyBorder="1" applyAlignment="1">
      <alignment horizontal="center" vertical="center" wrapText="1"/>
    </xf>
    <xf numFmtId="1" fontId="3" fillId="5" borderId="5" xfId="0" applyNumberFormat="1" applyFont="1" applyFill="1" applyBorder="1" applyAlignment="1" applyProtection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 wrapText="1"/>
    </xf>
    <xf numFmtId="1" fontId="3" fillId="5" borderId="54" xfId="0" applyNumberFormat="1" applyFont="1" applyFill="1" applyBorder="1" applyAlignment="1" applyProtection="1">
      <alignment horizontal="center" vertical="center" wrapText="1"/>
    </xf>
    <xf numFmtId="1" fontId="3" fillId="5" borderId="53" xfId="0" applyNumberFormat="1" applyFont="1" applyFill="1" applyBorder="1" applyAlignment="1" applyProtection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" fontId="3" fillId="0" borderId="4" xfId="0" applyNumberFormat="1" applyFont="1" applyBorder="1" applyAlignment="1" applyProtection="1">
      <alignment horizontal="center" vertical="center" wrapText="1"/>
    </xf>
    <xf numFmtId="1" fontId="3" fillId="0" borderId="54" xfId="0" applyNumberFormat="1" applyFont="1" applyBorder="1" applyAlignment="1" applyProtection="1">
      <alignment horizontal="center" vertical="center" wrapText="1"/>
    </xf>
    <xf numFmtId="0" fontId="35" fillId="0" borderId="0" xfId="0" applyFont="1" applyAlignment="1" applyProtection="1">
      <alignment horizontal="center"/>
    </xf>
    <xf numFmtId="0" fontId="34" fillId="0" borderId="72" xfId="0" applyFont="1" applyBorder="1" applyAlignment="1" applyProtection="1">
      <alignment horizontal="center" vertical="center" wrapText="1"/>
    </xf>
    <xf numFmtId="0" fontId="34" fillId="0" borderId="36" xfId="0" applyFont="1" applyBorder="1" applyAlignment="1" applyProtection="1">
      <alignment horizontal="center" vertical="center" wrapText="1"/>
    </xf>
    <xf numFmtId="0" fontId="0" fillId="3" borderId="53" xfId="0" applyFill="1" applyBorder="1" applyAlignment="1" applyProtection="1">
      <alignment horizontal="center" vertical="center" wrapText="1"/>
    </xf>
    <xf numFmtId="0" fontId="0" fillId="3" borderId="5" xfId="0" applyFill="1" applyBorder="1" applyAlignment="1" applyProtection="1">
      <alignment horizontal="center" vertical="center" wrapText="1"/>
    </xf>
    <xf numFmtId="0" fontId="0" fillId="3" borderId="4" xfId="0" applyFill="1" applyBorder="1" applyAlignment="1" applyProtection="1">
      <alignment horizontal="center" vertical="center" wrapText="1"/>
    </xf>
    <xf numFmtId="0" fontId="25" fillId="7" borderId="16" xfId="0" applyFont="1" applyFill="1" applyBorder="1" applyAlignment="1" applyProtection="1">
      <alignment horizontal="left"/>
    </xf>
    <xf numFmtId="0" fontId="1" fillId="7" borderId="13" xfId="0" applyFont="1" applyFill="1" applyBorder="1" applyAlignment="1" applyProtection="1">
      <alignment horizontal="left"/>
    </xf>
    <xf numFmtId="0" fontId="25" fillId="7" borderId="0" xfId="0" applyFont="1" applyFill="1" applyBorder="1" applyAlignment="1" applyProtection="1">
      <alignment horizontal="left"/>
    </xf>
    <xf numFmtId="0" fontId="1" fillId="7" borderId="14" xfId="0" applyFont="1" applyFill="1" applyBorder="1" applyAlignment="1" applyProtection="1">
      <alignment horizontal="left"/>
    </xf>
    <xf numFmtId="0" fontId="25" fillId="7" borderId="42" xfId="0" applyFont="1" applyFill="1" applyBorder="1" applyAlignment="1" applyProtection="1">
      <alignment horizontal="left"/>
    </xf>
    <xf numFmtId="0" fontId="1" fillId="7" borderId="15" xfId="0" applyFont="1" applyFill="1" applyBorder="1" applyAlignment="1" applyProtection="1">
      <alignment horizontal="left"/>
    </xf>
    <xf numFmtId="0" fontId="3" fillId="11" borderId="12" xfId="0" applyFont="1" applyFill="1" applyBorder="1" applyAlignment="1" applyProtection="1">
      <alignment horizontal="right" vertical="center" wrapText="1"/>
    </xf>
    <xf numFmtId="0" fontId="0" fillId="11" borderId="36" xfId="0" applyFill="1" applyBorder="1" applyAlignment="1" applyProtection="1">
      <alignment horizontal="right"/>
    </xf>
    <xf numFmtId="0" fontId="3" fillId="10" borderId="12" xfId="0" applyFont="1" applyFill="1" applyBorder="1" applyAlignment="1" applyProtection="1">
      <alignment horizontal="right" vertical="center" wrapText="1"/>
    </xf>
    <xf numFmtId="0" fontId="0" fillId="10" borderId="36" xfId="0" applyFill="1" applyBorder="1" applyAlignment="1" applyProtection="1">
      <alignment horizontal="right"/>
    </xf>
    <xf numFmtId="0" fontId="20" fillId="8" borderId="79" xfId="0" applyFont="1" applyFill="1" applyBorder="1" applyAlignment="1" applyProtection="1">
      <alignment horizontal="right"/>
    </xf>
    <xf numFmtId="0" fontId="9" fillId="8" borderId="80" xfId="0" applyFont="1" applyFill="1" applyBorder="1" applyAlignment="1" applyProtection="1">
      <alignment horizontal="right"/>
    </xf>
    <xf numFmtId="0" fontId="19" fillId="14" borderId="46" xfId="0" applyFont="1" applyFill="1" applyBorder="1" applyAlignment="1" applyProtection="1">
      <alignment horizontal="center" vertical="center"/>
    </xf>
    <xf numFmtId="0" fontId="0" fillId="14" borderId="18" xfId="0" applyFill="1" applyBorder="1" applyAlignment="1" applyProtection="1">
      <alignment horizontal="center" vertical="center"/>
    </xf>
    <xf numFmtId="0" fontId="19" fillId="12" borderId="11" xfId="0" applyFont="1" applyFill="1" applyBorder="1" applyAlignment="1" applyProtection="1">
      <alignment horizontal="center" vertical="center"/>
    </xf>
    <xf numFmtId="0" fontId="0" fillId="12" borderId="47" xfId="0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right"/>
    </xf>
    <xf numFmtId="0" fontId="0" fillId="0" borderId="36" xfId="0" applyBorder="1" applyAlignment="1" applyProtection="1">
      <alignment horizontal="right"/>
    </xf>
    <xf numFmtId="0" fontId="3" fillId="8" borderId="78" xfId="0" applyFont="1" applyFill="1" applyBorder="1" applyAlignment="1" applyProtection="1">
      <alignment horizontal="right"/>
    </xf>
    <xf numFmtId="0" fontId="0" fillId="8" borderId="41" xfId="0" applyFill="1" applyBorder="1" applyAlignment="1" applyProtection="1">
      <alignment horizontal="right"/>
    </xf>
    <xf numFmtId="0" fontId="3" fillId="2" borderId="12" xfId="0" applyFont="1" applyFill="1" applyBorder="1" applyAlignment="1" applyProtection="1">
      <alignment horizontal="center"/>
    </xf>
    <xf numFmtId="0" fontId="0" fillId="0" borderId="38" xfId="0" applyBorder="1" applyAlignment="1" applyProtection="1"/>
    <xf numFmtId="0" fontId="20" fillId="8" borderId="1" xfId="0" applyFont="1" applyFill="1" applyBorder="1" applyAlignment="1" applyProtection="1">
      <alignment horizontal="center"/>
    </xf>
    <xf numFmtId="0" fontId="9" fillId="8" borderId="1" xfId="0" applyFont="1" applyFill="1" applyBorder="1" applyAlignment="1" applyProtection="1">
      <alignment horizontal="center"/>
    </xf>
    <xf numFmtId="0" fontId="3" fillId="8" borderId="1" xfId="0" applyFont="1" applyFill="1" applyBorder="1" applyAlignment="1" applyProtection="1">
      <alignment horizontal="center"/>
    </xf>
    <xf numFmtId="0" fontId="0" fillId="8" borderId="1" xfId="0" applyFill="1" applyBorder="1" applyAlignment="1" applyProtection="1">
      <alignment horizontal="center"/>
    </xf>
    <xf numFmtId="0" fontId="30" fillId="0" borderId="41" xfId="0" applyFont="1" applyBorder="1" applyAlignment="1" applyProtection="1">
      <alignment horizontal="center" vertical="justify" wrapText="1"/>
    </xf>
    <xf numFmtId="0" fontId="30" fillId="0" borderId="36" xfId="0" applyFont="1" applyBorder="1" applyAlignment="1" applyProtection="1">
      <alignment horizontal="center" vertical="justify" wrapText="1"/>
    </xf>
    <xf numFmtId="0" fontId="30" fillId="0" borderId="38" xfId="0" applyFont="1" applyBorder="1" applyAlignment="1" applyProtection="1">
      <alignment horizontal="center" vertical="justify" wrapText="1"/>
    </xf>
    <xf numFmtId="1" fontId="3" fillId="0" borderId="10" xfId="0" applyNumberFormat="1" applyFont="1" applyBorder="1" applyAlignment="1" applyProtection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radarChart>
        <c:radarStyle val="marker"/>
        <c:varyColors val="0"/>
        <c:ser>
          <c:idx val="2"/>
          <c:order val="0"/>
          <c:tx>
            <c:v>Français</c:v>
          </c:tx>
          <c:marker>
            <c:symbol val="none"/>
          </c:marker>
          <c:cat>
            <c:strRef>
              <c:f>Analyse!$A$28:$A$39</c:f>
              <c:strCache>
                <c:ptCount val="12"/>
                <c:pt idx="0">
                  <c:v>Ecriture et étude de la langue</c:v>
                </c:pt>
                <c:pt idx="1">
                  <c:v>respecter la correspondance entre lettres et sons</c:v>
                </c:pt>
                <c:pt idx="2">
                  <c:v>Donner des synonymes, antonymes</c:v>
                </c:pt>
                <c:pt idx="3">
                  <c:v>Commencer à utiliser l’ordre alphabétique</c:v>
                </c:pt>
                <c:pt idx="4">
                  <c:v>Respecter l'accord entre le sujet et le verbe.</c:v>
                </c:pt>
                <c:pt idx="5">
                  <c:v>Lecture</c:v>
                </c:pt>
                <c:pt idx="6">
                  <c:v>Déchiffrer des mots connus et inconnus rapidement</c:v>
                </c:pt>
                <c:pt idx="7">
                  <c:v>Lire à haute voix un texte comprenant des mots connus et inconnus</c:v>
                </c:pt>
                <c:pt idx="8">
                  <c:v>Lire un texte et manifester sa compréhension</c:v>
                </c:pt>
                <c:pt idx="9">
                  <c:v>Ecrire</c:v>
                </c:pt>
                <c:pt idx="10">
                  <c:v>Rédiger un texte court en exerçant une vigilance orthographique</c:v>
                </c:pt>
                <c:pt idx="11">
                  <c:v>Copier sans erreur un texte de 5 à 10 lignes en respectant la présentation proposée</c:v>
                </c:pt>
              </c:strCache>
            </c:strRef>
          </c:cat>
          <c:val>
            <c:numRef>
              <c:f>Analyse!$C$28:$C$39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BF-4C30-961D-57B08F10F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813696"/>
        <c:axId val="128831872"/>
      </c:radarChart>
      <c:catAx>
        <c:axId val="12881369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fr-FR"/>
          </a:p>
        </c:txPr>
        <c:crossAx val="128831872"/>
        <c:crosses val="autoZero"/>
        <c:auto val="1"/>
        <c:lblAlgn val="ctr"/>
        <c:lblOffset val="100"/>
        <c:noMultiLvlLbl val="0"/>
      </c:catAx>
      <c:valAx>
        <c:axId val="12883187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fr-FR"/>
          </a:p>
        </c:txPr>
        <c:crossAx val="1288136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406530977783547"/>
          <c:y val="5.3414584046559389E-2"/>
          <c:w val="0.15997511334305389"/>
          <c:h val="6.988565559739815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9318557452895407"/>
          <c:y val="0.22878722561914397"/>
          <c:w val="0.44600927043748712"/>
          <c:h val="0.6540641358377689"/>
        </c:manualLayout>
      </c:layout>
      <c:radarChart>
        <c:radarStyle val="marker"/>
        <c:varyColors val="0"/>
        <c:ser>
          <c:idx val="0"/>
          <c:order val="0"/>
          <c:tx>
            <c:v>Mathématiques </c:v>
          </c:tx>
          <c:marker>
            <c:symbol val="none"/>
          </c:marker>
          <c:cat>
            <c:strRef>
              <c:f>Analyse!$A$42:$A$58</c:f>
              <c:strCache>
                <c:ptCount val="17"/>
                <c:pt idx="0">
                  <c:v>Nombres</c:v>
                </c:pt>
                <c:pt idx="1">
                  <c:v>Ecrire les nombres entiers naturels inférieurs à 1000</c:v>
                </c:pt>
                <c:pt idx="2">
                  <c:v>Compléter des suites de 10 en 10, de 100 en 100</c:v>
                </c:pt>
                <c:pt idx="3">
                  <c:v>Connaître les doubles/moitiés de nombres d'usage courant</c:v>
                </c:pt>
                <c:pt idx="4">
                  <c:v>Calcul</c:v>
                </c:pt>
                <c:pt idx="5">
                  <c:v>Connaître et utiliser les techniques opératoires de l'addition</c:v>
                </c:pt>
                <c:pt idx="6">
                  <c:v>Connaître et utiliser les techniques opératoires de la soustraction</c:v>
                </c:pt>
                <c:pt idx="7">
                  <c:v>Connaître et utiliser une technique opératoire de la multiplication</c:v>
                </c:pt>
                <c:pt idx="8">
                  <c:v>approcher la division </c:v>
                </c:pt>
                <c:pt idx="9">
                  <c:v>Resoudre des problèmes</c:v>
                </c:pt>
                <c:pt idx="10">
                  <c:v>Géométrie</c:v>
                </c:pt>
                <c:pt idx="11">
                  <c:v>Décrire, reproduire, tracer un carré, un rectangle, un triangle, un triangle rectangle</c:v>
                </c:pt>
                <c:pt idx="12">
                  <c:v>Suivre un programme de construction</c:v>
                </c:pt>
                <c:pt idx="13">
                  <c:v>Grandeur et mesures</c:v>
                </c:pt>
                <c:pt idx="14">
                  <c:v>conversions de toutes les grandeurs</c:v>
                </c:pt>
                <c:pt idx="15">
                  <c:v>connaître les unites de mesures (longueur, masse, durée)</c:v>
                </c:pt>
                <c:pt idx="16">
                  <c:v>Gestion des données</c:v>
                </c:pt>
              </c:strCache>
            </c:strRef>
          </c:cat>
          <c:val>
            <c:numRef>
              <c:f>Analyse!$C$42:$C$58</c:f>
              <c:numCache>
                <c:formatCode>0.00%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F5-4A63-9B03-EA772BD69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749952"/>
        <c:axId val="128751488"/>
      </c:radarChart>
      <c:catAx>
        <c:axId val="12874995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fr-FR"/>
          </a:p>
        </c:txPr>
        <c:crossAx val="128751488"/>
        <c:crosses val="autoZero"/>
        <c:auto val="1"/>
        <c:lblAlgn val="ctr"/>
        <c:lblOffset val="100"/>
        <c:noMultiLvlLbl val="0"/>
      </c:catAx>
      <c:valAx>
        <c:axId val="12875148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sz="1050"/>
            </a:pPr>
            <a:endParaRPr lang="fr-FR"/>
          </a:p>
        </c:txPr>
        <c:crossAx val="128749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841220310972999"/>
          <c:y val="9.9426677810525041E-2"/>
          <c:w val="0.24634970774664858"/>
          <c:h val="6.7347908327101566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</xdr:colOff>
      <xdr:row>14</xdr:row>
      <xdr:rowOff>0</xdr:rowOff>
    </xdr:from>
    <xdr:to>
      <xdr:col>12</xdr:col>
      <xdr:colOff>665294</xdr:colOff>
      <xdr:row>23</xdr:row>
      <xdr:rowOff>66674</xdr:rowOff>
    </xdr:to>
    <xdr:pic>
      <xdr:nvPicPr>
        <xdr:cNvPr id="5133" name="Image 14">
          <a:extLst>
            <a:ext uri="{FF2B5EF4-FFF2-40B4-BE49-F238E27FC236}">
              <a16:creationId xmlns:a16="http://schemas.microsoft.com/office/drawing/2014/main" id="{00000000-0008-0000-0000-00000D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2066925"/>
          <a:ext cx="4456244" cy="2533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733425</xdr:colOff>
      <xdr:row>30</xdr:row>
      <xdr:rowOff>0</xdr:rowOff>
    </xdr:from>
    <xdr:to>
      <xdr:col>12</xdr:col>
      <xdr:colOff>657225</xdr:colOff>
      <xdr:row>39</xdr:row>
      <xdr:rowOff>114299</xdr:rowOff>
    </xdr:to>
    <xdr:pic>
      <xdr:nvPicPr>
        <xdr:cNvPr id="5134" name="Image 15">
          <a:extLst>
            <a:ext uri="{FF2B5EF4-FFF2-40B4-BE49-F238E27FC236}">
              <a16:creationId xmlns:a16="http://schemas.microsoft.com/office/drawing/2014/main" id="{00000000-0008-0000-0000-00000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5781675"/>
          <a:ext cx="4495800" cy="251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589206</xdr:colOff>
      <xdr:row>33</xdr:row>
      <xdr:rowOff>38610</xdr:rowOff>
    </xdr:from>
    <xdr:to>
      <xdr:col>8</xdr:col>
      <xdr:colOff>434479</xdr:colOff>
      <xdr:row>34</xdr:row>
      <xdr:rowOff>38296</xdr:rowOff>
    </xdr:to>
    <xdr:sp macro="" textlink="">
      <xdr:nvSpPr>
        <xdr:cNvPr id="2" name="Flèche droite à entail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-600000">
          <a:off x="3770556" y="6620385"/>
          <a:ext cx="2131273" cy="218761"/>
        </a:xfrm>
        <a:prstGeom prst="notchedRightArrow">
          <a:avLst>
            <a:gd name="adj1" fmla="val 50000"/>
            <a:gd name="adj2" fmla="val 56549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</xdr:col>
      <xdr:colOff>35944</xdr:colOff>
      <xdr:row>0</xdr:row>
      <xdr:rowOff>125802</xdr:rowOff>
    </xdr:from>
    <xdr:to>
      <xdr:col>2</xdr:col>
      <xdr:colOff>898586</xdr:colOff>
      <xdr:row>4</xdr:row>
      <xdr:rowOff>21464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435" y="125802"/>
          <a:ext cx="1186132" cy="1728775"/>
        </a:xfrm>
        <a:prstGeom prst="rect">
          <a:avLst/>
        </a:prstGeom>
      </xdr:spPr>
    </xdr:pic>
    <xdr:clientData/>
  </xdr:twoCellAnchor>
  <xdr:twoCellAnchor editAs="oneCell">
    <xdr:from>
      <xdr:col>10</xdr:col>
      <xdr:colOff>738188</xdr:colOff>
      <xdr:row>5</xdr:row>
      <xdr:rowOff>285752</xdr:rowOff>
    </xdr:from>
    <xdr:to>
      <xdr:col>12</xdr:col>
      <xdr:colOff>712810</xdr:colOff>
      <xdr:row>9</xdr:row>
      <xdr:rowOff>11907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688" y="2440783"/>
          <a:ext cx="1593872" cy="15597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133349</xdr:colOff>
      <xdr:row>21</xdr:row>
      <xdr:rowOff>142875</xdr:rowOff>
    </xdr:from>
    <xdr:to>
      <xdr:col>9</xdr:col>
      <xdr:colOff>390525</xdr:colOff>
      <xdr:row>38</xdr:row>
      <xdr:rowOff>285750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180973</xdr:colOff>
      <xdr:row>39</xdr:row>
      <xdr:rowOff>114300</xdr:rowOff>
    </xdr:from>
    <xdr:to>
      <xdr:col>9</xdr:col>
      <xdr:colOff>390525</xdr:colOff>
      <xdr:row>56</xdr:row>
      <xdr:rowOff>104775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B1:M57"/>
  <sheetViews>
    <sheetView showGridLines="0" view="pageLayout" topLeftCell="A37" zoomScale="80" zoomScaleNormal="53" zoomScaleSheetLayoutView="100" zoomScalePageLayoutView="80" workbookViewId="0">
      <selection activeCell="E38" sqref="E38"/>
    </sheetView>
  </sheetViews>
  <sheetFormatPr baseColWidth="10" defaultRowHeight="12.75" x14ac:dyDescent="0.2"/>
  <cols>
    <col min="1" max="2" width="4.85546875" customWidth="1"/>
    <col min="3" max="3" width="15.140625" bestFit="1" customWidth="1"/>
  </cols>
  <sheetData>
    <row r="1" spans="2:13" ht="9.75" customHeight="1" x14ac:dyDescent="0.2"/>
    <row r="2" spans="2:13" ht="54.75" customHeight="1" x14ac:dyDescent="0.4">
      <c r="C2" s="42"/>
      <c r="D2" s="170" t="s">
        <v>49</v>
      </c>
      <c r="E2" s="171"/>
      <c r="F2" s="171"/>
      <c r="G2" s="171"/>
      <c r="H2" s="171"/>
      <c r="I2" s="171"/>
      <c r="J2" s="171"/>
      <c r="K2" s="171"/>
      <c r="L2" s="171"/>
      <c r="M2" s="171"/>
    </row>
    <row r="3" spans="2:13" ht="29.25" customHeight="1" x14ac:dyDescent="0.4">
      <c r="C3" s="40"/>
      <c r="D3" s="172" t="s">
        <v>48</v>
      </c>
      <c r="E3" s="173"/>
      <c r="F3" s="173"/>
      <c r="G3" s="173"/>
      <c r="H3" s="173"/>
      <c r="I3" s="173"/>
      <c r="J3" s="173"/>
      <c r="K3" s="173"/>
      <c r="L3" s="173"/>
      <c r="M3" s="173"/>
    </row>
    <row r="4" spans="2:13" ht="49.5" customHeight="1" thickBot="1" x14ac:dyDescent="0.45">
      <c r="C4" s="40"/>
      <c r="D4" s="174" t="s">
        <v>90</v>
      </c>
      <c r="E4" s="175"/>
      <c r="F4" s="175"/>
      <c r="G4" s="175"/>
      <c r="H4" s="175"/>
      <c r="I4" s="175"/>
      <c r="J4" s="175"/>
      <c r="K4" s="175"/>
      <c r="L4" s="175"/>
      <c r="M4" s="175"/>
    </row>
    <row r="5" spans="2:13" ht="27" thickTop="1" x14ac:dyDescent="0.4">
      <c r="C5" s="40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2:13" ht="76.5" x14ac:dyDescent="1.1000000000000001">
      <c r="B6" s="97" t="s">
        <v>85</v>
      </c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</row>
    <row r="7" spans="2:13" ht="26.25" x14ac:dyDescent="0.4">
      <c r="C7" s="40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2:13" ht="20.25" x14ac:dyDescent="0.3">
      <c r="B8" s="96" t="s">
        <v>86</v>
      </c>
      <c r="C8" s="96"/>
      <c r="D8" s="95"/>
      <c r="E8" s="95"/>
      <c r="F8" s="95"/>
      <c r="G8" s="95"/>
      <c r="H8" s="95"/>
      <c r="I8" s="95"/>
      <c r="J8" s="95"/>
      <c r="K8" s="95"/>
      <c r="L8" s="95"/>
      <c r="M8" s="95"/>
    </row>
    <row r="9" spans="2:13" ht="20.25" x14ac:dyDescent="0.3">
      <c r="B9" s="43"/>
      <c r="C9" s="43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pans="2:13" ht="13.5" thickBot="1" x14ac:dyDescent="0.25">
      <c r="B10" s="3"/>
    </row>
    <row r="11" spans="2:13" ht="21.75" thickTop="1" thickBot="1" x14ac:dyDescent="0.25">
      <c r="B11" s="176">
        <v>1</v>
      </c>
      <c r="C11" s="177"/>
      <c r="D11" s="41"/>
      <c r="E11" s="41"/>
      <c r="F11" s="41"/>
      <c r="G11" s="41"/>
      <c r="H11" s="41"/>
      <c r="I11" s="41"/>
      <c r="J11" s="41"/>
      <c r="K11" s="41"/>
      <c r="L11" s="41"/>
      <c r="M11" s="41"/>
    </row>
    <row r="12" spans="2:13" ht="13.5" thickTop="1" x14ac:dyDescent="0.2">
      <c r="B12" s="30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2"/>
    </row>
    <row r="13" spans="2:13" ht="18" x14ac:dyDescent="0.25">
      <c r="B13" s="25"/>
      <c r="C13" s="163" t="s">
        <v>10</v>
      </c>
      <c r="D13" s="164"/>
      <c r="E13" s="164"/>
      <c r="F13" s="164"/>
      <c r="G13" s="164"/>
      <c r="H13" s="164"/>
      <c r="I13" s="164"/>
      <c r="J13" s="164"/>
      <c r="K13" s="165"/>
      <c r="L13" s="9"/>
      <c r="M13" s="26"/>
    </row>
    <row r="14" spans="2:13" x14ac:dyDescent="0.2">
      <c r="B14" s="25"/>
      <c r="C14" s="13"/>
      <c r="D14" s="12"/>
      <c r="E14" s="12"/>
      <c r="F14" s="12"/>
      <c r="G14" s="12"/>
      <c r="H14" s="12"/>
      <c r="I14" s="12"/>
      <c r="J14" s="12"/>
      <c r="K14" s="9"/>
      <c r="L14" s="9"/>
      <c r="M14" s="26"/>
    </row>
    <row r="15" spans="2:13" ht="42" customHeight="1" x14ac:dyDescent="0.2">
      <c r="B15" s="25"/>
      <c r="C15" s="178" t="s">
        <v>50</v>
      </c>
      <c r="D15" s="179"/>
      <c r="E15" s="179"/>
      <c r="F15" s="179"/>
      <c r="G15" s="14"/>
      <c r="H15" s="14"/>
      <c r="I15" s="14"/>
      <c r="J15" s="14"/>
      <c r="K15" s="9"/>
      <c r="L15" s="9"/>
      <c r="M15" s="26"/>
    </row>
    <row r="16" spans="2:13" x14ac:dyDescent="0.2">
      <c r="B16" s="25"/>
      <c r="C16" s="179"/>
      <c r="D16" s="179"/>
      <c r="E16" s="179"/>
      <c r="F16" s="179"/>
      <c r="G16" s="14"/>
      <c r="H16" s="14"/>
      <c r="I16" s="14"/>
      <c r="J16" s="14"/>
      <c r="K16" s="9"/>
      <c r="L16" s="9"/>
      <c r="M16" s="26"/>
    </row>
    <row r="17" spans="2:13" ht="63" customHeight="1" x14ac:dyDescent="0.2">
      <c r="B17" s="25"/>
      <c r="C17" s="179"/>
      <c r="D17" s="179"/>
      <c r="E17" s="179"/>
      <c r="F17" s="179"/>
      <c r="G17" s="14"/>
      <c r="H17" s="14"/>
      <c r="I17" s="14"/>
      <c r="J17" s="14"/>
      <c r="K17" s="9"/>
      <c r="L17" s="9"/>
      <c r="M17" s="26"/>
    </row>
    <row r="18" spans="2:13" x14ac:dyDescent="0.2">
      <c r="B18" s="25"/>
      <c r="C18" s="11"/>
      <c r="D18" s="9"/>
      <c r="E18" s="9"/>
      <c r="F18" s="9"/>
      <c r="G18" s="9"/>
      <c r="H18" s="9"/>
      <c r="I18" s="9"/>
      <c r="J18" s="9"/>
      <c r="K18" s="9"/>
      <c r="L18" s="9"/>
      <c r="M18" s="26"/>
    </row>
    <row r="19" spans="2:13" x14ac:dyDescent="0.2">
      <c r="B19" s="25"/>
      <c r="C19" s="9"/>
      <c r="D19" s="9"/>
      <c r="E19" s="9"/>
      <c r="F19" s="9"/>
      <c r="G19" s="9"/>
      <c r="H19" s="9"/>
      <c r="I19" s="9"/>
      <c r="J19" s="9"/>
      <c r="K19" s="9"/>
      <c r="L19" s="9"/>
      <c r="M19" s="26"/>
    </row>
    <row r="20" spans="2:13" x14ac:dyDescent="0.2">
      <c r="B20" s="25"/>
      <c r="C20" s="9"/>
      <c r="D20" s="9"/>
      <c r="E20" s="9"/>
      <c r="F20" s="9"/>
      <c r="G20" s="9"/>
      <c r="H20" s="9"/>
      <c r="I20" s="9"/>
      <c r="J20" s="9"/>
      <c r="K20" s="9"/>
      <c r="L20" s="9"/>
      <c r="M20" s="26"/>
    </row>
    <row r="21" spans="2:13" x14ac:dyDescent="0.2">
      <c r="B21" s="25"/>
      <c r="C21" s="9"/>
      <c r="D21" s="9"/>
      <c r="E21" s="9"/>
      <c r="F21" s="9"/>
      <c r="G21" s="9"/>
      <c r="H21" s="9"/>
      <c r="I21" s="9"/>
      <c r="J21" s="9"/>
      <c r="K21" s="9"/>
      <c r="L21" s="9"/>
      <c r="M21" s="26"/>
    </row>
    <row r="22" spans="2:13" x14ac:dyDescent="0.2">
      <c r="B22" s="25"/>
      <c r="C22" s="9"/>
      <c r="D22" s="9"/>
      <c r="E22" s="9"/>
      <c r="F22" s="9"/>
      <c r="G22" s="9"/>
      <c r="H22" s="9"/>
      <c r="I22" s="9"/>
      <c r="J22" s="9"/>
      <c r="K22" s="9"/>
      <c r="L22" s="9"/>
      <c r="M22" s="26"/>
    </row>
    <row r="23" spans="2:13" x14ac:dyDescent="0.2">
      <c r="B23" s="25"/>
      <c r="C23" s="9"/>
      <c r="D23" s="9"/>
      <c r="E23" s="9"/>
      <c r="F23" s="9"/>
      <c r="G23" s="9"/>
      <c r="H23" s="9"/>
      <c r="I23" s="9"/>
      <c r="J23" s="9"/>
      <c r="K23" s="9"/>
      <c r="L23" s="9"/>
      <c r="M23" s="26"/>
    </row>
    <row r="24" spans="2:13" ht="13.5" thickBot="1" x14ac:dyDescent="0.25">
      <c r="B24" s="27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9"/>
    </row>
    <row r="25" spans="2:13" ht="13.5" thickTop="1" x14ac:dyDescent="0.2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2:13" ht="13.5" thickBot="1" x14ac:dyDescent="0.25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2:13" ht="21.75" thickTop="1" thickBot="1" x14ac:dyDescent="0.25">
      <c r="B27" s="176">
        <v>2</v>
      </c>
      <c r="C27" s="177"/>
    </row>
    <row r="28" spans="2:13" ht="13.5" thickTop="1" x14ac:dyDescent="0.2"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8"/>
    </row>
    <row r="29" spans="2:13" ht="18" x14ac:dyDescent="0.25">
      <c r="B29" s="19"/>
      <c r="C29" s="163" t="s">
        <v>166</v>
      </c>
      <c r="D29" s="164"/>
      <c r="E29" s="164"/>
      <c r="F29" s="164"/>
      <c r="G29" s="164"/>
      <c r="H29" s="164"/>
      <c r="I29" s="164"/>
      <c r="J29" s="164"/>
      <c r="K29" s="15"/>
      <c r="L29" s="9"/>
      <c r="M29" s="20"/>
    </row>
    <row r="30" spans="2:13" ht="13.5" customHeight="1" x14ac:dyDescent="0.25">
      <c r="B30" s="19"/>
      <c r="C30" s="15"/>
      <c r="D30" s="10"/>
      <c r="E30" s="10"/>
      <c r="F30" s="10"/>
      <c r="G30" s="10"/>
      <c r="H30" s="10"/>
      <c r="I30" s="10"/>
      <c r="J30" s="10"/>
      <c r="K30" s="15"/>
      <c r="L30" s="9"/>
      <c r="M30" s="20"/>
    </row>
    <row r="31" spans="2:13" ht="18" x14ac:dyDescent="0.25">
      <c r="B31" s="19"/>
      <c r="G31" s="12"/>
      <c r="H31" s="12"/>
      <c r="I31" s="10"/>
      <c r="J31" s="10"/>
      <c r="K31" s="15"/>
      <c r="L31" s="9"/>
      <c r="M31" s="20"/>
    </row>
    <row r="32" spans="2:13" ht="18" x14ac:dyDescent="0.25">
      <c r="B32" s="19"/>
      <c r="G32" s="10"/>
      <c r="H32" s="10"/>
      <c r="I32" s="10"/>
      <c r="J32" s="10"/>
      <c r="K32" s="15"/>
      <c r="L32" s="9"/>
      <c r="M32" s="20"/>
    </row>
    <row r="33" spans="2:13" ht="35.25" customHeight="1" x14ac:dyDescent="0.25">
      <c r="B33" s="19"/>
      <c r="C33" s="158" t="s">
        <v>167</v>
      </c>
      <c r="D33" s="159"/>
      <c r="E33" s="159"/>
      <c r="F33" s="159"/>
      <c r="G33" s="21"/>
      <c r="H33" s="21"/>
      <c r="I33" s="21"/>
      <c r="J33" s="21"/>
      <c r="K33" s="9"/>
      <c r="L33" s="9"/>
      <c r="M33" s="20"/>
    </row>
    <row r="34" spans="2:13" ht="17.25" customHeight="1" x14ac:dyDescent="0.3">
      <c r="B34" s="19"/>
      <c r="C34" s="180" t="s">
        <v>11</v>
      </c>
      <c r="D34" s="181"/>
      <c r="E34" s="181"/>
      <c r="F34" s="181"/>
      <c r="G34" s="21"/>
      <c r="H34" s="21"/>
      <c r="I34" s="21"/>
      <c r="J34" s="21"/>
      <c r="K34" s="9"/>
      <c r="L34" s="9"/>
      <c r="M34" s="20"/>
    </row>
    <row r="35" spans="2:13" ht="17.25" customHeight="1" x14ac:dyDescent="0.3">
      <c r="B35" s="19"/>
      <c r="C35" s="182" t="s">
        <v>12</v>
      </c>
      <c r="D35" s="181"/>
      <c r="E35" s="181"/>
      <c r="F35" s="181"/>
      <c r="G35" s="9"/>
      <c r="H35" s="9"/>
      <c r="I35" s="9"/>
      <c r="J35" s="9"/>
      <c r="K35" s="9"/>
      <c r="L35" s="9"/>
      <c r="M35" s="20"/>
    </row>
    <row r="36" spans="2:13" ht="33.75" customHeight="1" x14ac:dyDescent="0.3">
      <c r="B36" s="19"/>
      <c r="C36" s="182" t="s">
        <v>51</v>
      </c>
      <c r="D36" s="181"/>
      <c r="E36" s="181"/>
      <c r="F36" s="181"/>
      <c r="G36" s="9"/>
      <c r="H36" s="9"/>
      <c r="I36" s="9"/>
      <c r="J36" s="9"/>
      <c r="K36" s="9"/>
      <c r="L36" s="9"/>
      <c r="M36" s="20"/>
    </row>
    <row r="37" spans="2:13" ht="12" customHeight="1" x14ac:dyDescent="0.2">
      <c r="B37" s="19"/>
      <c r="G37" s="9"/>
      <c r="H37" s="9"/>
      <c r="I37" s="9"/>
      <c r="J37" s="9"/>
      <c r="K37" s="9"/>
      <c r="L37" s="9"/>
      <c r="M37" s="20"/>
    </row>
    <row r="38" spans="2:13" ht="21" customHeight="1" x14ac:dyDescent="0.2">
      <c r="B38" s="19"/>
      <c r="G38" s="9"/>
      <c r="H38" s="9"/>
      <c r="I38" s="9"/>
      <c r="J38" s="9"/>
      <c r="K38" s="9"/>
      <c r="L38" s="9"/>
      <c r="M38" s="20"/>
    </row>
    <row r="39" spans="2:13" ht="16.5" customHeight="1" x14ac:dyDescent="0.2">
      <c r="B39" s="19"/>
      <c r="G39" s="9"/>
      <c r="H39" s="9"/>
      <c r="I39" s="9"/>
      <c r="J39" s="9"/>
      <c r="K39" s="9"/>
      <c r="L39" s="9"/>
      <c r="M39" s="20"/>
    </row>
    <row r="40" spans="2:13" ht="18.75" customHeight="1" thickBot="1" x14ac:dyDescent="0.25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4"/>
    </row>
    <row r="41" spans="2:13" ht="18.75" customHeight="1" thickTop="1" x14ac:dyDescent="0.2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2:13" ht="13.5" thickBot="1" x14ac:dyDescent="0.25"/>
    <row r="43" spans="2:13" ht="21.75" thickTop="1" thickBot="1" x14ac:dyDescent="0.25">
      <c r="B43" s="176">
        <v>3</v>
      </c>
      <c r="C43" s="177"/>
    </row>
    <row r="44" spans="2:13" ht="13.5" thickTop="1" x14ac:dyDescent="0.2"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8"/>
    </row>
    <row r="45" spans="2:13" ht="18" x14ac:dyDescent="0.25">
      <c r="B45" s="19"/>
      <c r="C45" s="163" t="s">
        <v>52</v>
      </c>
      <c r="D45" s="164"/>
      <c r="E45" s="164"/>
      <c r="F45" s="164"/>
      <c r="G45" s="164"/>
      <c r="H45" s="164"/>
      <c r="I45" s="164"/>
      <c r="J45" s="164"/>
      <c r="K45" s="165"/>
      <c r="L45" s="165"/>
      <c r="M45" s="166"/>
    </row>
    <row r="46" spans="2:13" ht="18" x14ac:dyDescent="0.25">
      <c r="B46" s="19"/>
      <c r="C46" s="15"/>
      <c r="D46" s="10"/>
      <c r="E46" s="10"/>
      <c r="F46" s="10"/>
      <c r="G46" s="10"/>
      <c r="H46" s="10"/>
      <c r="I46" s="10"/>
      <c r="J46" s="10"/>
      <c r="K46" s="15"/>
      <c r="L46" s="9"/>
      <c r="M46" s="20"/>
    </row>
    <row r="47" spans="2:13" ht="20.25" customHeight="1" x14ac:dyDescent="0.25">
      <c r="B47" s="19"/>
      <c r="C47" s="158" t="s">
        <v>53</v>
      </c>
      <c r="D47" s="159"/>
      <c r="E47" s="159"/>
      <c r="F47" s="159"/>
      <c r="G47" s="12"/>
      <c r="I47" s="158" t="s">
        <v>55</v>
      </c>
      <c r="J47" s="159"/>
      <c r="K47" s="159"/>
      <c r="L47" s="159"/>
      <c r="M47" s="20"/>
    </row>
    <row r="48" spans="2:13" ht="72.75" customHeight="1" x14ac:dyDescent="0.25">
      <c r="B48" s="19"/>
      <c r="C48" s="167" t="s">
        <v>58</v>
      </c>
      <c r="D48" s="168"/>
      <c r="E48" s="168"/>
      <c r="F48" s="168"/>
      <c r="G48" s="10"/>
      <c r="I48" s="160" t="s">
        <v>56</v>
      </c>
      <c r="J48" s="161"/>
      <c r="K48" s="161"/>
      <c r="L48" s="161"/>
      <c r="M48" s="20"/>
    </row>
    <row r="49" spans="2:13" ht="56.25" customHeight="1" x14ac:dyDescent="0.25">
      <c r="B49" s="19"/>
      <c r="C49" s="169" t="s">
        <v>54</v>
      </c>
      <c r="D49" s="168"/>
      <c r="E49" s="168"/>
      <c r="F49" s="168"/>
      <c r="G49" s="21"/>
      <c r="I49" s="162" t="s">
        <v>57</v>
      </c>
      <c r="J49" s="161"/>
      <c r="K49" s="161"/>
      <c r="L49" s="161"/>
      <c r="M49" s="20"/>
    </row>
    <row r="50" spans="2:13" ht="15" thickBot="1" x14ac:dyDescent="0.25">
      <c r="B50" s="22"/>
      <c r="C50" s="23"/>
      <c r="D50" s="23"/>
      <c r="E50" s="23"/>
      <c r="F50" s="23"/>
      <c r="G50" s="23"/>
      <c r="H50" s="23"/>
      <c r="I50" s="104"/>
      <c r="J50" s="104"/>
      <c r="K50" s="104"/>
      <c r="L50" s="104"/>
      <c r="M50" s="24"/>
    </row>
    <row r="51" spans="2:13" ht="13.5" thickTop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2:13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2:13" x14ac:dyDescent="0.2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</row>
    <row r="54" spans="2:13" x14ac:dyDescent="0.2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</row>
    <row r="55" spans="2:13" x14ac:dyDescent="0.2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</row>
    <row r="56" spans="2:13" x14ac:dyDescent="0.2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</row>
    <row r="57" spans="2:13" x14ac:dyDescent="0.2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</row>
  </sheetData>
  <sheetProtection selectLockedCells="1"/>
  <mergeCells count="20">
    <mergeCell ref="D2:M2"/>
    <mergeCell ref="D3:M3"/>
    <mergeCell ref="D4:M4"/>
    <mergeCell ref="B27:C27"/>
    <mergeCell ref="B43:C43"/>
    <mergeCell ref="C15:F17"/>
    <mergeCell ref="C29:J29"/>
    <mergeCell ref="B11:C11"/>
    <mergeCell ref="C13:K13"/>
    <mergeCell ref="C33:F33"/>
    <mergeCell ref="C34:F34"/>
    <mergeCell ref="C35:F35"/>
    <mergeCell ref="C36:F36"/>
    <mergeCell ref="I47:L47"/>
    <mergeCell ref="I48:L48"/>
    <mergeCell ref="I49:L49"/>
    <mergeCell ref="C45:M45"/>
    <mergeCell ref="C47:F47"/>
    <mergeCell ref="C48:F48"/>
    <mergeCell ref="C49:F49"/>
  </mergeCells>
  <pageMargins left="0.7" right="0.7" top="0.75" bottom="0.75" header="0.3" footer="0.3"/>
  <pageSetup paperSize="9" scale="61" orientation="portrait" horizontalDpi="4294967293" r:id="rId1"/>
  <headerFooter>
    <oddHeader>&amp;CDocument créé à partir du document original d'&amp;"Arial,Gras"éduscol&amp;"Arial,Normal"
adapté pour le fichier d'évaluation de &amp;"Overlock,Normal"&amp;14LA TANIERE DE &amp;"Quicksand,Normal"&amp;18Kyban&amp;"Arial,Normal"&amp;10
&amp;"Overlock,Normal"&amp;14http://taniere-de-kyban.fr</oddHeader>
    <oddFooter>&amp;C&amp;K02-068 &amp;"Arial,Gras"DGESCO A1-1, Bureau des écoles&amp;"Arial,Normal"            
&amp;"Arial,Italique"&amp;8 &amp;K000000         
eduscol.education.fr/pid33060/banqu-outils-pour-l-evaluation.html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B1:E19"/>
  <sheetViews>
    <sheetView topLeftCell="A7" zoomScaleNormal="100" workbookViewId="0">
      <selection activeCell="D2" sqref="D2:E2"/>
    </sheetView>
  </sheetViews>
  <sheetFormatPr baseColWidth="10" defaultColWidth="10.85546875" defaultRowHeight="15" x14ac:dyDescent="0.2"/>
  <cols>
    <col min="1" max="1" width="10.85546875" style="4"/>
    <col min="2" max="2" width="4.140625" style="4" customWidth="1"/>
    <col min="3" max="3" width="32" style="4" customWidth="1"/>
    <col min="4" max="4" width="30.28515625" style="4" bestFit="1" customWidth="1"/>
    <col min="5" max="5" width="67" style="4" customWidth="1"/>
    <col min="6" max="16384" width="10.85546875" style="4"/>
  </cols>
  <sheetData>
    <row r="1" spans="2:5" ht="15.75" thickBot="1" x14ac:dyDescent="0.25"/>
    <row r="2" spans="2:5" ht="29.25" x14ac:dyDescent="0.6">
      <c r="C2" s="33" t="s">
        <v>37</v>
      </c>
      <c r="D2" s="183"/>
      <c r="E2" s="184"/>
    </row>
    <row r="3" spans="2:5" ht="29.25" x14ac:dyDescent="0.6">
      <c r="C3" s="34" t="s">
        <v>38</v>
      </c>
      <c r="D3" s="185"/>
      <c r="E3" s="185"/>
    </row>
    <row r="4" spans="2:5" ht="29.25" x14ac:dyDescent="0.6">
      <c r="C4" s="34" t="s">
        <v>39</v>
      </c>
      <c r="D4" s="185"/>
      <c r="E4" s="185"/>
    </row>
    <row r="5" spans="2:5" ht="29.25" x14ac:dyDescent="0.6">
      <c r="C5" s="34"/>
      <c r="D5" s="185"/>
      <c r="E5" s="185"/>
    </row>
    <row r="6" spans="2:5" ht="30" thickBot="1" x14ac:dyDescent="0.65">
      <c r="C6" s="35" t="s">
        <v>40</v>
      </c>
      <c r="D6" s="186"/>
      <c r="E6" s="186"/>
    </row>
    <row r="9" spans="2:5" s="36" customFormat="1" ht="18" x14ac:dyDescent="0.25">
      <c r="C9" s="37" t="s">
        <v>0</v>
      </c>
      <c r="D9" s="37" t="s">
        <v>1</v>
      </c>
      <c r="E9" s="37" t="s">
        <v>71</v>
      </c>
    </row>
    <row r="10" spans="2:5" s="36" customFormat="1" ht="18" x14ac:dyDescent="0.25">
      <c r="B10" s="37">
        <v>1</v>
      </c>
      <c r="C10" s="38"/>
      <c r="D10" s="38"/>
      <c r="E10" s="39"/>
    </row>
    <row r="11" spans="2:5" s="77" customFormat="1" x14ac:dyDescent="0.2"/>
    <row r="12" spans="2:5" s="78" customFormat="1" x14ac:dyDescent="0.2"/>
    <row r="13" spans="2:5" s="78" customFormat="1" x14ac:dyDescent="0.2"/>
    <row r="14" spans="2:5" s="78" customFormat="1" x14ac:dyDescent="0.2"/>
    <row r="15" spans="2:5" s="78" customFormat="1" x14ac:dyDescent="0.2"/>
    <row r="16" spans="2:5" s="78" customFormat="1" x14ac:dyDescent="0.2"/>
    <row r="17" s="78" customFormat="1" x14ac:dyDescent="0.2"/>
    <row r="18" s="78" customFormat="1" x14ac:dyDescent="0.2"/>
    <row r="19" s="78" customFormat="1" x14ac:dyDescent="0.2"/>
  </sheetData>
  <sheetProtection selectLockedCells="1"/>
  <mergeCells count="5">
    <mergeCell ref="D2:E2"/>
    <mergeCell ref="D3:E3"/>
    <mergeCell ref="D4:E4"/>
    <mergeCell ref="D5:E5"/>
    <mergeCell ref="D6:E6"/>
  </mergeCells>
  <phoneticPr fontId="6" type="noConversion"/>
  <pageMargins left="0.78740157499999996" right="0.78740157499999996" top="0.984251969" bottom="0.984251969" header="0.4921259845" footer="0.4921259845"/>
  <pageSetup paperSize="9" scale="6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>
    <pageSetUpPr fitToPage="1"/>
  </sheetPr>
  <dimension ref="A1:D134"/>
  <sheetViews>
    <sheetView tabSelected="1" topLeftCell="A77" zoomScaleNormal="100" workbookViewId="0">
      <selection activeCell="D97" sqref="D97:D98"/>
    </sheetView>
  </sheetViews>
  <sheetFormatPr baseColWidth="10" defaultColWidth="11.42578125" defaultRowHeight="12.75" x14ac:dyDescent="0.2"/>
  <cols>
    <col min="1" max="1" width="24.42578125" style="79" customWidth="1"/>
    <col min="2" max="2" width="18.140625" style="79" customWidth="1"/>
    <col min="3" max="3" width="9.140625" style="79" customWidth="1"/>
    <col min="4" max="4" width="6.140625" style="79" bestFit="1" customWidth="1"/>
    <col min="5" max="16384" width="11.42578125" style="79"/>
  </cols>
  <sheetData>
    <row r="1" spans="1:4" ht="29.25" x14ac:dyDescent="0.6">
      <c r="A1" s="45" t="s">
        <v>37</v>
      </c>
      <c r="B1" s="190">
        <f>Eleve!D2</f>
        <v>0</v>
      </c>
      <c r="C1" s="190"/>
      <c r="D1" s="190"/>
    </row>
    <row r="2" spans="1:4" ht="29.25" x14ac:dyDescent="0.6">
      <c r="A2" s="46" t="s">
        <v>38</v>
      </c>
      <c r="B2" s="190">
        <f>Eleve!D3</f>
        <v>0</v>
      </c>
      <c r="C2" s="190"/>
      <c r="D2" s="190"/>
    </row>
    <row r="3" spans="1:4" ht="29.25" x14ac:dyDescent="0.6">
      <c r="A3" s="46" t="s">
        <v>39</v>
      </c>
      <c r="B3" s="190">
        <f>Eleve!D4</f>
        <v>0</v>
      </c>
      <c r="C3" s="165"/>
      <c r="D3" s="165"/>
    </row>
    <row r="4" spans="1:4" ht="30" thickBot="1" x14ac:dyDescent="0.65">
      <c r="A4" s="47" t="s">
        <v>62</v>
      </c>
      <c r="B4" s="190">
        <f>Eleve!D6</f>
        <v>0</v>
      </c>
      <c r="C4" s="190"/>
      <c r="D4" s="190"/>
    </row>
    <row r="8" spans="1:4" ht="60.75" customHeight="1" x14ac:dyDescent="0.2">
      <c r="A8" s="297" t="s">
        <v>73</v>
      </c>
      <c r="B8" s="298"/>
      <c r="C8" s="298"/>
      <c r="D8" s="299"/>
    </row>
    <row r="9" spans="1:4" s="85" customFormat="1" ht="42" customHeight="1" x14ac:dyDescent="0.2">
      <c r="A9" s="199" t="s">
        <v>15</v>
      </c>
      <c r="B9" s="200"/>
      <c r="C9" s="201"/>
      <c r="D9" s="194"/>
    </row>
    <row r="10" spans="1:4" s="85" customFormat="1" ht="39" customHeight="1" x14ac:dyDescent="0.2">
      <c r="A10" s="128" t="s">
        <v>79</v>
      </c>
      <c r="B10" s="98" t="s">
        <v>76</v>
      </c>
      <c r="C10" s="98" t="s">
        <v>80</v>
      </c>
      <c r="D10" s="195"/>
    </row>
    <row r="11" spans="1:4" ht="13.15" customHeight="1" x14ac:dyDescent="0.2">
      <c r="A11" s="203" t="s">
        <v>87</v>
      </c>
      <c r="B11" s="111">
        <v>1</v>
      </c>
      <c r="C11" s="94" t="s">
        <v>28</v>
      </c>
      <c r="D11" s="99"/>
    </row>
    <row r="12" spans="1:4" ht="13.15" customHeight="1" x14ac:dyDescent="0.2">
      <c r="A12" s="203"/>
      <c r="B12" s="210">
        <v>2</v>
      </c>
      <c r="C12" s="108" t="s">
        <v>29</v>
      </c>
      <c r="D12" s="122"/>
    </row>
    <row r="13" spans="1:4" ht="13.15" customHeight="1" x14ac:dyDescent="0.2">
      <c r="A13" s="203"/>
      <c r="B13" s="258"/>
      <c r="C13" s="94" t="s">
        <v>30</v>
      </c>
      <c r="D13" s="99"/>
    </row>
    <row r="14" spans="1:4" ht="13.15" customHeight="1" x14ac:dyDescent="0.2">
      <c r="A14" s="203"/>
      <c r="B14" s="210">
        <v>3</v>
      </c>
      <c r="C14" s="108" t="s">
        <v>91</v>
      </c>
      <c r="D14" s="122"/>
    </row>
    <row r="15" spans="1:4" ht="13.15" customHeight="1" x14ac:dyDescent="0.2">
      <c r="A15" s="203"/>
      <c r="B15" s="259"/>
      <c r="C15" s="94" t="s">
        <v>92</v>
      </c>
      <c r="D15" s="99"/>
    </row>
    <row r="16" spans="1:4" ht="13.15" customHeight="1" x14ac:dyDescent="0.2">
      <c r="A16" s="203"/>
      <c r="B16" s="259"/>
      <c r="C16" s="108" t="s">
        <v>93</v>
      </c>
      <c r="D16" s="122"/>
    </row>
    <row r="17" spans="1:4" ht="13.15" customHeight="1" x14ac:dyDescent="0.2">
      <c r="A17" s="203"/>
      <c r="B17" s="259"/>
      <c r="C17" s="94" t="s">
        <v>94</v>
      </c>
      <c r="D17" s="99"/>
    </row>
    <row r="18" spans="1:4" ht="13.15" customHeight="1" x14ac:dyDescent="0.2">
      <c r="A18" s="203"/>
      <c r="B18" s="259"/>
      <c r="C18" s="108" t="s">
        <v>95</v>
      </c>
      <c r="D18" s="122"/>
    </row>
    <row r="19" spans="1:4" ht="13.15" customHeight="1" x14ac:dyDescent="0.2">
      <c r="A19" s="203"/>
      <c r="B19" s="259"/>
      <c r="C19" s="94" t="s">
        <v>96</v>
      </c>
      <c r="D19" s="99"/>
    </row>
    <row r="20" spans="1:4" ht="13.15" customHeight="1" x14ac:dyDescent="0.2">
      <c r="A20" s="203"/>
      <c r="B20" s="259"/>
      <c r="C20" s="108" t="s">
        <v>97</v>
      </c>
      <c r="D20" s="122"/>
    </row>
    <row r="21" spans="1:4" ht="13.5" thickBot="1" x14ac:dyDescent="0.25">
      <c r="A21" s="203"/>
      <c r="B21" s="258"/>
      <c r="C21" s="102" t="s">
        <v>98</v>
      </c>
      <c r="D21" s="82"/>
    </row>
    <row r="22" spans="1:4" ht="13.5" thickTop="1" x14ac:dyDescent="0.2">
      <c r="A22" s="203"/>
      <c r="B22" s="262">
        <v>4</v>
      </c>
      <c r="C22" s="124" t="s">
        <v>125</v>
      </c>
      <c r="D22" s="114"/>
    </row>
    <row r="23" spans="1:4" x14ac:dyDescent="0.2">
      <c r="A23" s="203"/>
      <c r="B23" s="262"/>
      <c r="C23" s="121" t="s">
        <v>126</v>
      </c>
      <c r="D23" s="82"/>
    </row>
    <row r="24" spans="1:4" x14ac:dyDescent="0.2">
      <c r="A24" s="203"/>
      <c r="B24" s="262"/>
      <c r="C24" s="108" t="s">
        <v>127</v>
      </c>
      <c r="D24" s="114"/>
    </row>
    <row r="25" spans="1:4" ht="13.15" customHeight="1" x14ac:dyDescent="0.2">
      <c r="A25" s="203"/>
      <c r="B25" s="262"/>
      <c r="C25" s="121" t="s">
        <v>128</v>
      </c>
      <c r="D25" s="82"/>
    </row>
    <row r="26" spans="1:4" x14ac:dyDescent="0.2">
      <c r="A26" s="203"/>
      <c r="B26" s="262"/>
      <c r="C26" s="108" t="s">
        <v>129</v>
      </c>
      <c r="D26" s="114"/>
    </row>
    <row r="27" spans="1:4" x14ac:dyDescent="0.2">
      <c r="A27" s="203"/>
      <c r="B27" s="262"/>
      <c r="C27" s="121" t="s">
        <v>130</v>
      </c>
      <c r="D27" s="81"/>
    </row>
    <row r="28" spans="1:4" x14ac:dyDescent="0.2">
      <c r="A28" s="203"/>
      <c r="B28" s="262"/>
      <c r="C28" s="108" t="s">
        <v>131</v>
      </c>
      <c r="D28" s="115"/>
    </row>
    <row r="29" spans="1:4" x14ac:dyDescent="0.2">
      <c r="A29" s="203"/>
      <c r="B29" s="262"/>
      <c r="C29" s="121" t="s">
        <v>132</v>
      </c>
      <c r="D29" s="81"/>
    </row>
    <row r="30" spans="1:4" ht="13.5" thickBot="1" x14ac:dyDescent="0.25">
      <c r="A30" s="203"/>
      <c r="B30" s="262"/>
      <c r="C30" s="108" t="s">
        <v>133</v>
      </c>
      <c r="D30" s="115"/>
    </row>
    <row r="31" spans="1:4" ht="13.5" thickTop="1" x14ac:dyDescent="0.2">
      <c r="A31" s="202" t="s">
        <v>89</v>
      </c>
      <c r="B31" s="261">
        <v>5</v>
      </c>
      <c r="C31" s="92" t="s">
        <v>35</v>
      </c>
      <c r="D31" s="87"/>
    </row>
    <row r="32" spans="1:4" x14ac:dyDescent="0.2">
      <c r="A32" s="203"/>
      <c r="B32" s="259"/>
      <c r="C32" s="108" t="s">
        <v>69</v>
      </c>
      <c r="D32" s="122"/>
    </row>
    <row r="33" spans="1:4" x14ac:dyDescent="0.2">
      <c r="A33" s="203"/>
      <c r="B33" s="258"/>
      <c r="C33" s="94" t="s">
        <v>134</v>
      </c>
      <c r="D33" s="99"/>
    </row>
    <row r="34" spans="1:4" x14ac:dyDescent="0.2">
      <c r="A34" s="203"/>
      <c r="B34" s="116">
        <v>6</v>
      </c>
      <c r="C34" s="108" t="s">
        <v>135</v>
      </c>
      <c r="D34" s="122"/>
    </row>
    <row r="35" spans="1:4" x14ac:dyDescent="0.2">
      <c r="A35" s="203"/>
      <c r="B35" s="263">
        <v>7</v>
      </c>
      <c r="C35" s="94" t="s">
        <v>136</v>
      </c>
      <c r="D35" s="99"/>
    </row>
    <row r="36" spans="1:4" ht="13.5" thickBot="1" x14ac:dyDescent="0.25">
      <c r="A36" s="203"/>
      <c r="B36" s="264"/>
      <c r="C36" s="127" t="s">
        <v>31</v>
      </c>
      <c r="D36" s="122"/>
    </row>
    <row r="37" spans="1:4" ht="13.15" customHeight="1" thickTop="1" x14ac:dyDescent="0.2">
      <c r="A37" s="202" t="s">
        <v>88</v>
      </c>
      <c r="B37" s="117">
        <v>8</v>
      </c>
      <c r="C37" s="99" t="s">
        <v>32</v>
      </c>
      <c r="D37" s="89"/>
    </row>
    <row r="38" spans="1:4" x14ac:dyDescent="0.2">
      <c r="A38" s="203"/>
      <c r="B38" s="118">
        <v>9</v>
      </c>
      <c r="C38" s="114" t="s">
        <v>33</v>
      </c>
      <c r="D38" s="81"/>
    </row>
    <row r="39" spans="1:4" x14ac:dyDescent="0.2">
      <c r="A39" s="203"/>
      <c r="B39" s="118">
        <v>10</v>
      </c>
      <c r="C39" s="81" t="s">
        <v>34</v>
      </c>
      <c r="D39" s="6"/>
    </row>
    <row r="40" spans="1:4" x14ac:dyDescent="0.2">
      <c r="A40" s="203"/>
      <c r="B40" s="210">
        <v>11</v>
      </c>
      <c r="C40" s="119" t="s">
        <v>137</v>
      </c>
      <c r="D40" s="81"/>
    </row>
    <row r="41" spans="1:4" x14ac:dyDescent="0.2">
      <c r="A41" s="203"/>
      <c r="B41" s="259"/>
      <c r="C41" s="94" t="s">
        <v>138</v>
      </c>
      <c r="D41" s="81"/>
    </row>
    <row r="42" spans="1:4" x14ac:dyDescent="0.2">
      <c r="A42" s="203"/>
      <c r="B42" s="258"/>
      <c r="C42" s="119" t="s">
        <v>139</v>
      </c>
      <c r="D42" s="81"/>
    </row>
    <row r="43" spans="1:4" x14ac:dyDescent="0.2">
      <c r="A43" s="203"/>
      <c r="B43" s="263">
        <v>12</v>
      </c>
      <c r="C43" s="94" t="s">
        <v>140</v>
      </c>
      <c r="D43" s="6"/>
    </row>
    <row r="44" spans="1:4" x14ac:dyDescent="0.2">
      <c r="A44" s="203"/>
      <c r="B44" s="300"/>
      <c r="C44" s="120" t="s">
        <v>141</v>
      </c>
      <c r="D44" s="82"/>
    </row>
    <row r="45" spans="1:4" ht="13.5" thickBot="1" x14ac:dyDescent="0.25">
      <c r="A45" s="204"/>
      <c r="B45" s="264"/>
      <c r="C45" s="102" t="s">
        <v>142</v>
      </c>
      <c r="D45" s="103"/>
    </row>
    <row r="46" spans="1:4" ht="13.5" thickTop="1" x14ac:dyDescent="0.2">
      <c r="A46" s="191" t="s">
        <v>42</v>
      </c>
      <c r="B46" s="192"/>
      <c r="C46" s="90">
        <v>1</v>
      </c>
      <c r="D46" s="91">
        <f xml:space="preserve"> COUNTIF(D11:D45,1)</f>
        <v>0</v>
      </c>
    </row>
    <row r="47" spans="1:4" x14ac:dyDescent="0.2">
      <c r="A47" s="193" t="s">
        <v>41</v>
      </c>
      <c r="B47" s="192"/>
      <c r="C47" s="5">
        <v>9</v>
      </c>
      <c r="D47" s="2">
        <f>COUNTIF(D11:D45,9)</f>
        <v>0</v>
      </c>
    </row>
    <row r="48" spans="1:4" x14ac:dyDescent="0.2">
      <c r="A48" s="191" t="s">
        <v>36</v>
      </c>
      <c r="B48" s="192"/>
      <c r="C48" s="5">
        <v>0</v>
      </c>
      <c r="D48" s="2">
        <f>COUNTIF(D11:D45,0)</f>
        <v>0</v>
      </c>
    </row>
    <row r="49" spans="1:4" x14ac:dyDescent="0.2">
      <c r="A49" s="193"/>
      <c r="B49" s="192"/>
      <c r="C49" s="5" t="s">
        <v>2</v>
      </c>
      <c r="D49" s="2">
        <f>COUNTIF(D11:D45,"Abs")</f>
        <v>0</v>
      </c>
    </row>
    <row r="50" spans="1:4" x14ac:dyDescent="0.2">
      <c r="A50" s="193"/>
      <c r="B50" s="192"/>
      <c r="C50" s="83" t="s">
        <v>6</v>
      </c>
      <c r="D50" s="8">
        <f>D46/(35-D49)</f>
        <v>0</v>
      </c>
    </row>
    <row r="51" spans="1:4" ht="61.5" customHeight="1" x14ac:dyDescent="0.2">
      <c r="A51" s="207" t="s">
        <v>14</v>
      </c>
      <c r="B51" s="208"/>
      <c r="C51" s="209"/>
      <c r="D51" s="213"/>
    </row>
    <row r="52" spans="1:4" ht="28.5" customHeight="1" thickBot="1" x14ac:dyDescent="0.25">
      <c r="A52" s="98" t="s">
        <v>79</v>
      </c>
      <c r="B52" s="98" t="s">
        <v>76</v>
      </c>
      <c r="C52" s="98" t="s">
        <v>81</v>
      </c>
      <c r="D52" s="214"/>
    </row>
    <row r="53" spans="1:4" ht="13.5" thickTop="1" x14ac:dyDescent="0.2">
      <c r="A53" s="202" t="s">
        <v>16</v>
      </c>
      <c r="B53" s="110">
        <v>1</v>
      </c>
      <c r="C53" s="92" t="s">
        <v>99</v>
      </c>
      <c r="D53" s="87"/>
    </row>
    <row r="54" spans="1:4" x14ac:dyDescent="0.2">
      <c r="A54" s="203"/>
      <c r="B54" s="111">
        <v>2</v>
      </c>
      <c r="C54" s="93" t="s">
        <v>13</v>
      </c>
      <c r="D54" s="6"/>
    </row>
    <row r="55" spans="1:4" x14ac:dyDescent="0.2">
      <c r="A55" s="203"/>
      <c r="B55" s="111">
        <v>3</v>
      </c>
      <c r="C55" s="94" t="s">
        <v>100</v>
      </c>
      <c r="D55" s="81"/>
    </row>
    <row r="56" spans="1:4" s="80" customFormat="1" x14ac:dyDescent="0.2">
      <c r="A56" s="203"/>
      <c r="B56" s="111">
        <v>4</v>
      </c>
      <c r="C56" s="125" t="s">
        <v>101</v>
      </c>
      <c r="D56" s="115"/>
    </row>
    <row r="57" spans="1:4" x14ac:dyDescent="0.2">
      <c r="A57" s="203"/>
      <c r="B57" s="111">
        <v>5</v>
      </c>
      <c r="C57" s="94" t="s">
        <v>102</v>
      </c>
      <c r="D57" s="81"/>
    </row>
    <row r="58" spans="1:4" x14ac:dyDescent="0.2">
      <c r="A58" s="203"/>
      <c r="B58" s="111">
        <v>6</v>
      </c>
      <c r="C58" s="108" t="s">
        <v>103</v>
      </c>
      <c r="D58" s="114"/>
    </row>
    <row r="59" spans="1:4" x14ac:dyDescent="0.2">
      <c r="A59" s="203"/>
      <c r="B59" s="111">
        <v>7</v>
      </c>
      <c r="C59" s="94" t="s">
        <v>104</v>
      </c>
      <c r="D59" s="81"/>
    </row>
    <row r="60" spans="1:4" x14ac:dyDescent="0.2">
      <c r="A60" s="203"/>
      <c r="B60" s="111">
        <v>8</v>
      </c>
      <c r="C60" s="108" t="s">
        <v>19</v>
      </c>
      <c r="D60" s="114"/>
    </row>
    <row r="61" spans="1:4" s="80" customFormat="1" x14ac:dyDescent="0.2">
      <c r="A61" s="203"/>
      <c r="B61" s="210">
        <v>9</v>
      </c>
      <c r="C61" s="94" t="s">
        <v>105</v>
      </c>
      <c r="D61" s="82"/>
    </row>
    <row r="62" spans="1:4" ht="13.5" thickBot="1" x14ac:dyDescent="0.25">
      <c r="A62" s="203"/>
      <c r="B62" s="260"/>
      <c r="C62" s="109" t="s">
        <v>106</v>
      </c>
      <c r="D62" s="114"/>
    </row>
    <row r="63" spans="1:4" s="80" customFormat="1" ht="13.5" thickTop="1" x14ac:dyDescent="0.2">
      <c r="A63" s="202" t="s">
        <v>3</v>
      </c>
      <c r="B63" s="261">
        <v>10</v>
      </c>
      <c r="C63" s="92" t="s">
        <v>107</v>
      </c>
      <c r="D63" s="88"/>
    </row>
    <row r="64" spans="1:4" s="80" customFormat="1" x14ac:dyDescent="0.2">
      <c r="A64" s="203"/>
      <c r="B64" s="259"/>
      <c r="C64" s="108" t="s">
        <v>20</v>
      </c>
      <c r="D64" s="123"/>
    </row>
    <row r="65" spans="1:4" s="80" customFormat="1" x14ac:dyDescent="0.2">
      <c r="A65" s="203"/>
      <c r="B65" s="258"/>
      <c r="C65" s="94" t="s">
        <v>116</v>
      </c>
      <c r="D65" s="100"/>
    </row>
    <row r="66" spans="1:4" s="80" customFormat="1" x14ac:dyDescent="0.2">
      <c r="A66" s="203"/>
      <c r="B66" s="210">
        <v>11</v>
      </c>
      <c r="C66" s="108" t="s">
        <v>21</v>
      </c>
      <c r="D66" s="123"/>
    </row>
    <row r="67" spans="1:4" s="80" customFormat="1" x14ac:dyDescent="0.2">
      <c r="A67" s="203"/>
      <c r="B67" s="258"/>
      <c r="C67" s="94" t="s">
        <v>108</v>
      </c>
      <c r="D67" s="100"/>
    </row>
    <row r="68" spans="1:4" s="80" customFormat="1" x14ac:dyDescent="0.2">
      <c r="A68" s="203"/>
      <c r="B68" s="111">
        <v>12</v>
      </c>
      <c r="C68" s="108" t="s">
        <v>109</v>
      </c>
      <c r="D68" s="123"/>
    </row>
    <row r="69" spans="1:4" s="80" customFormat="1" x14ac:dyDescent="0.2">
      <c r="A69" s="203"/>
      <c r="B69" s="210">
        <v>13</v>
      </c>
      <c r="C69" s="94" t="s">
        <v>22</v>
      </c>
      <c r="D69" s="100"/>
    </row>
    <row r="70" spans="1:4" s="80" customFormat="1" x14ac:dyDescent="0.2">
      <c r="A70" s="203"/>
      <c r="B70" s="258"/>
      <c r="C70" s="108" t="s">
        <v>110</v>
      </c>
      <c r="D70" s="123"/>
    </row>
    <row r="71" spans="1:4" s="80" customFormat="1" x14ac:dyDescent="0.2">
      <c r="A71" s="203"/>
      <c r="B71" s="210">
        <v>14</v>
      </c>
      <c r="C71" s="94" t="s">
        <v>23</v>
      </c>
      <c r="D71" s="100"/>
    </row>
    <row r="72" spans="1:4" s="80" customFormat="1" x14ac:dyDescent="0.2">
      <c r="A72" s="203"/>
      <c r="B72" s="258"/>
      <c r="C72" s="108" t="s">
        <v>111</v>
      </c>
      <c r="D72" s="123"/>
    </row>
    <row r="73" spans="1:4" x14ac:dyDescent="0.2">
      <c r="A73" s="203"/>
      <c r="B73" s="210">
        <v>15</v>
      </c>
      <c r="C73" s="94" t="s">
        <v>112</v>
      </c>
      <c r="D73" s="81"/>
    </row>
    <row r="74" spans="1:4" s="80" customFormat="1" x14ac:dyDescent="0.2">
      <c r="A74" s="203"/>
      <c r="B74" s="258"/>
      <c r="C74" s="108" t="s">
        <v>113</v>
      </c>
      <c r="D74" s="115"/>
    </row>
    <row r="75" spans="1:4" x14ac:dyDescent="0.2">
      <c r="A75" s="203"/>
      <c r="B75" s="111">
        <v>16</v>
      </c>
      <c r="C75" s="94" t="s">
        <v>114</v>
      </c>
      <c r="D75" s="81"/>
    </row>
    <row r="76" spans="1:4" s="80" customFormat="1" x14ac:dyDescent="0.2">
      <c r="A76" s="203"/>
      <c r="B76" s="111">
        <v>17</v>
      </c>
      <c r="C76" s="108" t="s">
        <v>115</v>
      </c>
      <c r="D76" s="115"/>
    </row>
    <row r="77" spans="1:4" ht="13.5" thickBot="1" x14ac:dyDescent="0.25">
      <c r="A77" s="203"/>
      <c r="B77" s="111">
        <v>18</v>
      </c>
      <c r="C77" s="94" t="s">
        <v>47</v>
      </c>
      <c r="D77" s="81"/>
    </row>
    <row r="78" spans="1:4" s="80" customFormat="1" ht="13.5" thickTop="1" x14ac:dyDescent="0.2">
      <c r="A78" s="202" t="s">
        <v>5</v>
      </c>
      <c r="B78" s="110">
        <v>19</v>
      </c>
      <c r="C78" s="124" t="s">
        <v>77</v>
      </c>
      <c r="D78" s="126"/>
    </row>
    <row r="79" spans="1:4" x14ac:dyDescent="0.2">
      <c r="A79" s="203"/>
      <c r="B79" s="111">
        <v>20</v>
      </c>
      <c r="C79" s="94" t="s">
        <v>117</v>
      </c>
      <c r="D79" s="82"/>
    </row>
    <row r="80" spans="1:4" s="80" customFormat="1" ht="13.5" thickBot="1" x14ac:dyDescent="0.25">
      <c r="A80" s="203"/>
      <c r="B80" s="111">
        <v>21</v>
      </c>
      <c r="C80" s="108" t="s">
        <v>78</v>
      </c>
      <c r="D80" s="114"/>
    </row>
    <row r="81" spans="1:4" s="80" customFormat="1" ht="13.5" thickTop="1" x14ac:dyDescent="0.2">
      <c r="A81" s="202" t="s">
        <v>17</v>
      </c>
      <c r="B81" s="110">
        <v>22</v>
      </c>
      <c r="C81" s="86" t="s">
        <v>24</v>
      </c>
      <c r="D81" s="87"/>
    </row>
    <row r="82" spans="1:4" s="80" customFormat="1" x14ac:dyDescent="0.2">
      <c r="A82" s="203"/>
      <c r="B82" s="210">
        <v>23</v>
      </c>
      <c r="C82" s="108" t="s">
        <v>118</v>
      </c>
      <c r="D82" s="114"/>
    </row>
    <row r="83" spans="1:4" s="80" customFormat="1" x14ac:dyDescent="0.2">
      <c r="A83" s="203"/>
      <c r="B83" s="259"/>
      <c r="C83" s="94" t="s">
        <v>119</v>
      </c>
      <c r="D83" s="81"/>
    </row>
    <row r="84" spans="1:4" s="80" customFormat="1" x14ac:dyDescent="0.2">
      <c r="A84" s="203"/>
      <c r="B84" s="259"/>
      <c r="C84" s="108" t="s">
        <v>120</v>
      </c>
      <c r="D84" s="114"/>
    </row>
    <row r="85" spans="1:4" s="80" customFormat="1" x14ac:dyDescent="0.2">
      <c r="A85" s="203"/>
      <c r="B85" s="259"/>
      <c r="C85" s="94" t="s">
        <v>25</v>
      </c>
      <c r="D85" s="81"/>
    </row>
    <row r="86" spans="1:4" s="80" customFormat="1" ht="13.5" thickBot="1" x14ac:dyDescent="0.25">
      <c r="A86" s="204"/>
      <c r="B86" s="260"/>
      <c r="C86" s="108" t="s">
        <v>121</v>
      </c>
      <c r="D86" s="127"/>
    </row>
    <row r="87" spans="1:4" ht="13.5" thickTop="1" x14ac:dyDescent="0.2">
      <c r="A87" s="202" t="s">
        <v>18</v>
      </c>
      <c r="B87" s="261">
        <v>24</v>
      </c>
      <c r="C87" s="92" t="s">
        <v>26</v>
      </c>
      <c r="D87" s="88"/>
    </row>
    <row r="88" spans="1:4" x14ac:dyDescent="0.2">
      <c r="A88" s="203"/>
      <c r="B88" s="259"/>
      <c r="C88" s="108" t="s">
        <v>122</v>
      </c>
      <c r="D88" s="123"/>
    </row>
    <row r="89" spans="1:4" x14ac:dyDescent="0.2">
      <c r="A89" s="203"/>
      <c r="B89" s="259"/>
      <c r="C89" s="94" t="s">
        <v>123</v>
      </c>
      <c r="D89" s="100"/>
    </row>
    <row r="90" spans="1:4" x14ac:dyDescent="0.2">
      <c r="A90" s="203"/>
      <c r="B90" s="258"/>
      <c r="C90" s="108" t="s">
        <v>124</v>
      </c>
      <c r="D90" s="123"/>
    </row>
    <row r="91" spans="1:4" s="80" customFormat="1" x14ac:dyDescent="0.2">
      <c r="A91" s="203"/>
      <c r="B91" s="210">
        <v>25</v>
      </c>
      <c r="C91" s="81" t="s">
        <v>27</v>
      </c>
      <c r="D91" s="82"/>
    </row>
    <row r="92" spans="1:4" s="80" customFormat="1" x14ac:dyDescent="0.2">
      <c r="A92" s="203"/>
      <c r="B92" s="211"/>
      <c r="C92" s="108" t="s">
        <v>74</v>
      </c>
      <c r="D92" s="114"/>
    </row>
    <row r="93" spans="1:4" s="80" customFormat="1" ht="13.5" thickBot="1" x14ac:dyDescent="0.25">
      <c r="A93" s="204"/>
      <c r="B93" s="212"/>
      <c r="C93" s="94" t="s">
        <v>75</v>
      </c>
      <c r="D93" s="101"/>
    </row>
    <row r="94" spans="1:4" ht="13.5" thickTop="1" x14ac:dyDescent="0.2">
      <c r="A94" s="205" t="s">
        <v>42</v>
      </c>
      <c r="B94" s="206"/>
      <c r="C94" s="90">
        <v>1</v>
      </c>
      <c r="D94" s="91">
        <f>COUNTIF(D53:D93,1)</f>
        <v>0</v>
      </c>
    </row>
    <row r="95" spans="1:4" x14ac:dyDescent="0.2">
      <c r="A95" s="191"/>
      <c r="B95" s="196"/>
      <c r="C95" s="5">
        <v>9</v>
      </c>
      <c r="D95" s="2">
        <f>COUNTIF(D53:D93,9)</f>
        <v>0</v>
      </c>
    </row>
    <row r="96" spans="1:4" x14ac:dyDescent="0.2">
      <c r="A96" s="191" t="s">
        <v>72</v>
      </c>
      <c r="B96" s="196"/>
      <c r="C96" s="5">
        <v>0</v>
      </c>
      <c r="D96" s="2">
        <f>COUNTIF(D53:D93,0)</f>
        <v>0</v>
      </c>
    </row>
    <row r="97" spans="1:4" x14ac:dyDescent="0.2">
      <c r="A97" s="191"/>
      <c r="B97" s="196"/>
      <c r="C97" s="5" t="s">
        <v>2</v>
      </c>
      <c r="D97" s="2">
        <f>COUNTIF(D53:D93,"Abs")</f>
        <v>0</v>
      </c>
    </row>
    <row r="98" spans="1:4" x14ac:dyDescent="0.2">
      <c r="A98" s="197"/>
      <c r="B98" s="198"/>
      <c r="C98" s="7" t="s">
        <v>6</v>
      </c>
      <c r="D98" s="8">
        <f>D94/(41-D97)</f>
        <v>0</v>
      </c>
    </row>
    <row r="101" spans="1:4" s="84" customFormat="1" ht="47.25" customHeight="1" x14ac:dyDescent="0.2">
      <c r="A101" s="245" t="s">
        <v>15</v>
      </c>
      <c r="B101" s="246"/>
      <c r="C101" s="247"/>
      <c r="D101" s="233">
        <f t="shared" ref="D101" si="0">D51</f>
        <v>0</v>
      </c>
    </row>
    <row r="102" spans="1:4" s="84" customFormat="1" x14ac:dyDescent="0.2">
      <c r="A102" s="242" t="s">
        <v>79</v>
      </c>
      <c r="B102" s="243"/>
      <c r="C102" s="244"/>
      <c r="D102" s="234"/>
    </row>
    <row r="103" spans="1:4" s="106" customFormat="1" ht="13.5" customHeight="1" thickBot="1" x14ac:dyDescent="0.25">
      <c r="A103" s="215" t="s">
        <v>88</v>
      </c>
      <c r="B103" s="216"/>
      <c r="C103" s="217"/>
      <c r="D103" s="136">
        <f>COUNTIF(D37:D45,1)</f>
        <v>0</v>
      </c>
    </row>
    <row r="104" spans="1:4" s="106" customFormat="1" ht="24.75" customHeight="1" thickTop="1" x14ac:dyDescent="0.2">
      <c r="A104" s="224" t="s">
        <v>148</v>
      </c>
      <c r="B104" s="225"/>
      <c r="C104" s="226"/>
      <c r="D104" s="130">
        <f>COUNTIF(D40:D42,1)</f>
        <v>0</v>
      </c>
    </row>
    <row r="105" spans="1:4" s="106" customFormat="1" ht="13.5" customHeight="1" x14ac:dyDescent="0.2">
      <c r="A105" s="227" t="s">
        <v>149</v>
      </c>
      <c r="B105" s="228"/>
      <c r="C105" s="229"/>
      <c r="D105" s="135">
        <f>COUNTIF(D37,1)+COUNTIF(D39,1)</f>
        <v>0</v>
      </c>
    </row>
    <row r="106" spans="1:4" s="106" customFormat="1" ht="17.25" customHeight="1" x14ac:dyDescent="0.2">
      <c r="A106" s="227" t="s">
        <v>150</v>
      </c>
      <c r="B106" s="228"/>
      <c r="C106" s="229"/>
      <c r="D106" s="135">
        <f>COUNTIF(D38,1)</f>
        <v>0</v>
      </c>
    </row>
    <row r="107" spans="1:4" s="106" customFormat="1" ht="24" customHeight="1" thickBot="1" x14ac:dyDescent="0.25">
      <c r="A107" s="187" t="s">
        <v>151</v>
      </c>
      <c r="B107" s="188"/>
      <c r="C107" s="189"/>
      <c r="D107" s="134">
        <f>COUNTIF(D43:D45,1)</f>
        <v>0</v>
      </c>
    </row>
    <row r="108" spans="1:4" s="106" customFormat="1" ht="14.25" thickTop="1" thickBot="1" x14ac:dyDescent="0.25">
      <c r="A108" s="221" t="s">
        <v>87</v>
      </c>
      <c r="B108" s="222"/>
      <c r="C108" s="223"/>
      <c r="D108" s="137">
        <f>COUNTIF(D11:D30,1)</f>
        <v>0</v>
      </c>
    </row>
    <row r="109" spans="1:4" s="106" customFormat="1" ht="30.75" customHeight="1" thickTop="1" x14ac:dyDescent="0.2">
      <c r="A109" s="248" t="s">
        <v>144</v>
      </c>
      <c r="B109" s="249"/>
      <c r="C109" s="250"/>
      <c r="D109" s="133">
        <f>COUNTIF(D11,1)</f>
        <v>0</v>
      </c>
    </row>
    <row r="110" spans="1:4" s="106" customFormat="1" ht="32.25" customHeight="1" x14ac:dyDescent="0.2">
      <c r="A110" s="251" t="s">
        <v>143</v>
      </c>
      <c r="B110" s="252"/>
      <c r="C110" s="253"/>
      <c r="D110" s="131">
        <f>COUNTIF(D12:D13,1)</f>
        <v>0</v>
      </c>
    </row>
    <row r="111" spans="1:4" s="106" customFormat="1" ht="19.5" customHeight="1" thickBot="1" x14ac:dyDescent="0.25">
      <c r="A111" s="254" t="s">
        <v>145</v>
      </c>
      <c r="B111" s="188"/>
      <c r="C111" s="189"/>
      <c r="D111" s="107">
        <f>COUNTIF(D14:D30,1)</f>
        <v>0</v>
      </c>
    </row>
    <row r="112" spans="1:4" s="106" customFormat="1" ht="14.25" thickTop="1" thickBot="1" x14ac:dyDescent="0.25">
      <c r="A112" s="235" t="s">
        <v>89</v>
      </c>
      <c r="B112" s="236"/>
      <c r="C112" s="237"/>
      <c r="D112" s="137">
        <f>COUNTIF(D31:D36,1)</f>
        <v>0</v>
      </c>
    </row>
    <row r="113" spans="1:4" s="106" customFormat="1" ht="23.25" customHeight="1" thickTop="1" x14ac:dyDescent="0.2">
      <c r="A113" s="255" t="s">
        <v>146</v>
      </c>
      <c r="B113" s="256"/>
      <c r="C113" s="257"/>
      <c r="D113" s="130">
        <f>COUNTIF(D31:D34,1)</f>
        <v>0</v>
      </c>
    </row>
    <row r="114" spans="1:4" s="106" customFormat="1" ht="41.25" customHeight="1" thickBot="1" x14ac:dyDescent="0.25">
      <c r="A114" s="188" t="s">
        <v>147</v>
      </c>
      <c r="B114" s="188"/>
      <c r="C114" s="189"/>
      <c r="D114" s="132">
        <f>COUNTIF(D35:D36,1)</f>
        <v>0</v>
      </c>
    </row>
    <row r="115" spans="1:4" s="84" customFormat="1" ht="51.75" customHeight="1" thickTop="1" x14ac:dyDescent="0.2">
      <c r="A115" s="238" t="s">
        <v>14</v>
      </c>
      <c r="B115" s="239"/>
      <c r="C115" s="240"/>
      <c r="D115" s="241">
        <f t="shared" ref="D115" si="1">D51</f>
        <v>0</v>
      </c>
    </row>
    <row r="116" spans="1:4" s="84" customFormat="1" x14ac:dyDescent="0.2">
      <c r="A116" s="242" t="s">
        <v>79</v>
      </c>
      <c r="B116" s="243"/>
      <c r="C116" s="244"/>
      <c r="D116" s="234"/>
    </row>
    <row r="117" spans="1:4" s="106" customFormat="1" ht="13.5" thickBot="1" x14ac:dyDescent="0.25">
      <c r="A117" s="215" t="s">
        <v>16</v>
      </c>
      <c r="B117" s="216"/>
      <c r="C117" s="217"/>
      <c r="D117" s="136">
        <f>COUNTIF(D53:D62,1)</f>
        <v>0</v>
      </c>
    </row>
    <row r="118" spans="1:4" s="106" customFormat="1" ht="20.25" customHeight="1" thickTop="1" x14ac:dyDescent="0.2">
      <c r="A118" s="224" t="s">
        <v>152</v>
      </c>
      <c r="B118" s="225"/>
      <c r="C118" s="226"/>
      <c r="D118" s="130">
        <f>COUNTIF(D53:D56,1)+COUNTIF(D61:D62,1)</f>
        <v>0</v>
      </c>
    </row>
    <row r="119" spans="1:4" s="106" customFormat="1" ht="24" customHeight="1" x14ac:dyDescent="0.2">
      <c r="A119" s="227" t="s">
        <v>153</v>
      </c>
      <c r="B119" s="228"/>
      <c r="C119" s="229"/>
      <c r="D119" s="135">
        <f>COUNTIF(D57:D58,1)</f>
        <v>0</v>
      </c>
    </row>
    <row r="120" spans="1:4" s="106" customFormat="1" ht="27" customHeight="1" thickBot="1" x14ac:dyDescent="0.25">
      <c r="A120" s="187" t="s">
        <v>162</v>
      </c>
      <c r="B120" s="188"/>
      <c r="C120" s="189"/>
      <c r="D120" s="129">
        <f>COUNTIF(D59:D60,1)</f>
        <v>0</v>
      </c>
    </row>
    <row r="121" spans="1:4" s="106" customFormat="1" ht="14.25" thickTop="1" thickBot="1" x14ac:dyDescent="0.25">
      <c r="A121" s="218" t="s">
        <v>3</v>
      </c>
      <c r="B121" s="219"/>
      <c r="C121" s="220"/>
      <c r="D121" s="137">
        <f>COUNTIF(D63:D77,1)</f>
        <v>0</v>
      </c>
    </row>
    <row r="122" spans="1:4" s="106" customFormat="1" ht="30.75" customHeight="1" thickTop="1" x14ac:dyDescent="0.2">
      <c r="A122" s="224" t="s">
        <v>154</v>
      </c>
      <c r="B122" s="225"/>
      <c r="C122" s="226"/>
      <c r="D122" s="130">
        <f>COUNTIF(D63:D68,1)</f>
        <v>0</v>
      </c>
    </row>
    <row r="123" spans="1:4" s="106" customFormat="1" ht="31.5" customHeight="1" x14ac:dyDescent="0.2">
      <c r="A123" s="227" t="s">
        <v>155</v>
      </c>
      <c r="B123" s="228"/>
      <c r="C123" s="229"/>
      <c r="D123" s="135">
        <f>COUNTIF(D69:D70,1)</f>
        <v>0</v>
      </c>
    </row>
    <row r="124" spans="1:4" s="106" customFormat="1" ht="42" customHeight="1" x14ac:dyDescent="0.2">
      <c r="A124" s="227" t="s">
        <v>156</v>
      </c>
      <c r="B124" s="228"/>
      <c r="C124" s="229"/>
      <c r="D124" s="135">
        <f>COUNTIF(D71:D72,1)</f>
        <v>0</v>
      </c>
    </row>
    <row r="125" spans="1:4" s="106" customFormat="1" ht="18" customHeight="1" x14ac:dyDescent="0.2">
      <c r="A125" s="227" t="s">
        <v>157</v>
      </c>
      <c r="B125" s="228"/>
      <c r="C125" s="229"/>
      <c r="D125" s="135">
        <f>COUNTIF(D73:D75,1)</f>
        <v>0</v>
      </c>
    </row>
    <row r="126" spans="1:4" s="106" customFormat="1" ht="20.25" customHeight="1" thickBot="1" x14ac:dyDescent="0.25">
      <c r="A126" s="230" t="s">
        <v>158</v>
      </c>
      <c r="B126" s="231"/>
      <c r="C126" s="232"/>
      <c r="D126" s="129">
        <f>COUNTIF(D76:D77,1)</f>
        <v>0</v>
      </c>
    </row>
    <row r="127" spans="1:4" s="106" customFormat="1" ht="14.25" thickTop="1" thickBot="1" x14ac:dyDescent="0.25">
      <c r="A127" s="218" t="s">
        <v>5</v>
      </c>
      <c r="B127" s="219"/>
      <c r="C127" s="220"/>
      <c r="D127" s="137">
        <f>COUNTIF(D78:D80,1)</f>
        <v>0</v>
      </c>
    </row>
    <row r="128" spans="1:4" s="106" customFormat="1" ht="39" customHeight="1" thickTop="1" x14ac:dyDescent="0.2">
      <c r="A128" s="224" t="s">
        <v>159</v>
      </c>
      <c r="B128" s="225"/>
      <c r="C128" s="226"/>
      <c r="D128" s="130">
        <f>COUNTIF(D78,1)+COUNTIF(D80,1)</f>
        <v>0</v>
      </c>
    </row>
    <row r="129" spans="1:4" s="106" customFormat="1" ht="21.75" customHeight="1" thickBot="1" x14ac:dyDescent="0.25">
      <c r="A129" s="187" t="s">
        <v>160</v>
      </c>
      <c r="B129" s="188"/>
      <c r="C129" s="189"/>
      <c r="D129" s="107">
        <f>COUNTIF(D79,1)</f>
        <v>0</v>
      </c>
    </row>
    <row r="130" spans="1:4" s="106" customFormat="1" ht="14.25" customHeight="1" thickTop="1" thickBot="1" x14ac:dyDescent="0.25">
      <c r="A130" s="221" t="s">
        <v>17</v>
      </c>
      <c r="B130" s="222"/>
      <c r="C130" s="223"/>
      <c r="D130" s="138">
        <f>COUNTIF(D81:D86,1)</f>
        <v>0</v>
      </c>
    </row>
    <row r="131" spans="1:4" s="106" customFormat="1" ht="23.25" customHeight="1" thickTop="1" x14ac:dyDescent="0.2">
      <c r="A131" s="224" t="s">
        <v>161</v>
      </c>
      <c r="B131" s="225"/>
      <c r="C131" s="226"/>
      <c r="D131" s="130">
        <f>COUNTIF(D81,1)</f>
        <v>0</v>
      </c>
    </row>
    <row r="132" spans="1:4" s="106" customFormat="1" ht="26.25" customHeight="1" thickBot="1" x14ac:dyDescent="0.25">
      <c r="A132" s="187" t="s">
        <v>163</v>
      </c>
      <c r="B132" s="188"/>
      <c r="C132" s="189"/>
      <c r="D132" s="129">
        <f>COUNTIF(D82:D86,1)</f>
        <v>0</v>
      </c>
    </row>
    <row r="133" spans="1:4" s="106" customFormat="1" ht="14.25" customHeight="1" thickTop="1" thickBot="1" x14ac:dyDescent="0.25">
      <c r="A133" s="218" t="s">
        <v>18</v>
      </c>
      <c r="B133" s="219"/>
      <c r="C133" s="220"/>
      <c r="D133" s="137">
        <f>COUNTIF(D87:D93,1)</f>
        <v>0</v>
      </c>
    </row>
    <row r="134" spans="1:4" ht="13.5" thickTop="1" x14ac:dyDescent="0.2"/>
  </sheetData>
  <sheetProtection selectLockedCells="1"/>
  <mergeCells count="72">
    <mergeCell ref="A8:D8"/>
    <mergeCell ref="B43:B45"/>
    <mergeCell ref="B40:B42"/>
    <mergeCell ref="B31:B33"/>
    <mergeCell ref="B12:B13"/>
    <mergeCell ref="B14:B21"/>
    <mergeCell ref="B22:B30"/>
    <mergeCell ref="B35:B36"/>
    <mergeCell ref="B61:B62"/>
    <mergeCell ref="A48:B50"/>
    <mergeCell ref="A111:C111"/>
    <mergeCell ref="A113:C113"/>
    <mergeCell ref="A114:C114"/>
    <mergeCell ref="A104:C104"/>
    <mergeCell ref="A105:C105"/>
    <mergeCell ref="A106:C106"/>
    <mergeCell ref="A107:C107"/>
    <mergeCell ref="A133:C133"/>
    <mergeCell ref="A118:C118"/>
    <mergeCell ref="A132:C132"/>
    <mergeCell ref="A119:C119"/>
    <mergeCell ref="A120:C120"/>
    <mergeCell ref="A122:C122"/>
    <mergeCell ref="A123:C123"/>
    <mergeCell ref="A124:C124"/>
    <mergeCell ref="A126:C126"/>
    <mergeCell ref="A125:C125"/>
    <mergeCell ref="A128:C128"/>
    <mergeCell ref="A131:C131"/>
    <mergeCell ref="D51:D52"/>
    <mergeCell ref="A117:C117"/>
    <mergeCell ref="A121:C121"/>
    <mergeCell ref="A127:C127"/>
    <mergeCell ref="A130:C130"/>
    <mergeCell ref="D101:D102"/>
    <mergeCell ref="A103:C103"/>
    <mergeCell ref="A108:C108"/>
    <mergeCell ref="A112:C112"/>
    <mergeCell ref="A115:C115"/>
    <mergeCell ref="D115:D116"/>
    <mergeCell ref="A116:C116"/>
    <mergeCell ref="A101:C101"/>
    <mergeCell ref="A102:C102"/>
    <mergeCell ref="A109:C109"/>
    <mergeCell ref="A110:C110"/>
    <mergeCell ref="A78:A80"/>
    <mergeCell ref="A81:A86"/>
    <mergeCell ref="A87:A93"/>
    <mergeCell ref="A51:C51"/>
    <mergeCell ref="B91:B93"/>
    <mergeCell ref="B73:B74"/>
    <mergeCell ref="B82:B86"/>
    <mergeCell ref="B87:B90"/>
    <mergeCell ref="B63:B65"/>
    <mergeCell ref="B66:B67"/>
    <mergeCell ref="B69:B70"/>
    <mergeCell ref="B71:B72"/>
    <mergeCell ref="A129:C129"/>
    <mergeCell ref="B1:D1"/>
    <mergeCell ref="B2:D2"/>
    <mergeCell ref="B4:D4"/>
    <mergeCell ref="B3:D3"/>
    <mergeCell ref="A46:B47"/>
    <mergeCell ref="D9:D10"/>
    <mergeCell ref="A96:B98"/>
    <mergeCell ref="A9:C9"/>
    <mergeCell ref="A37:A45"/>
    <mergeCell ref="A31:A36"/>
    <mergeCell ref="A11:A30"/>
    <mergeCell ref="A94:B95"/>
    <mergeCell ref="A53:A62"/>
    <mergeCell ref="A63:A77"/>
  </mergeCells>
  <conditionalFormatting sqref="D98 D50">
    <cfRule type="cellIs" dxfId="3" priority="362" operator="lessThan">
      <formula>0.33</formula>
    </cfRule>
    <cfRule type="cellIs" dxfId="2" priority="363" operator="between">
      <formula>0.51</formula>
      <formula>0.74</formula>
    </cfRule>
    <cfRule type="cellIs" dxfId="1" priority="364" operator="between">
      <formula>0.33</formula>
      <formula>0.5</formula>
    </cfRule>
    <cfRule type="cellIs" dxfId="0" priority="365" operator="greaterThanOrEqual">
      <formula>0.75</formula>
    </cfRule>
  </conditionalFormatting>
  <dataValidations count="1">
    <dataValidation type="list" allowBlank="1" showInputMessage="1" showErrorMessage="1" sqref="D11:D45 D53:D93" xr:uid="{00000000-0002-0000-0200-000000000000}">
      <formula1>valeur</formula1>
    </dataValidation>
  </dataValidations>
  <hyperlinks>
    <hyperlink ref="C87" location="_OG0101_–_livret" display="_OG0101_–_livret" xr:uid="{00000000-0004-0000-0200-000000000000}"/>
    <hyperlink ref="C88" location="_OG0104-5-6_–_livrets" display="_OG0104-5-6_–_livrets" xr:uid="{00000000-0004-0000-0200-000001000000}"/>
    <hyperlink ref="C91" location="_OG0104-5-6_–_livret" display="_OG0104-5-6_–_livret" xr:uid="{00000000-0004-0000-0200-000002000000}"/>
    <hyperlink ref="C92" location="_OG0104-5-6_–_livret" display="_OG0104-5-6_–_livret" xr:uid="{00000000-0004-0000-0200-000003000000}"/>
    <hyperlink ref="C93" location="_OG0107-8_–_livrets" display="_OG0107-8_–_livrets" xr:uid="{00000000-0004-0000-0200-000004000000}"/>
  </hyperlinks>
  <pageMargins left="0.25" right="0.25" top="0.75" bottom="0.75" header="0.3" footer="0.3"/>
  <pageSetup paperSize="9" scale="43" fitToHeight="0" orientation="landscape" horizontalDpi="4294967293" r:id="rId1"/>
  <ignoredErrors>
    <ignoredError sqref="D112 D10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5">
    <pageSetUpPr fitToPage="1"/>
  </sheetPr>
  <dimension ref="A2:G59"/>
  <sheetViews>
    <sheetView topLeftCell="A23" zoomScaleNormal="100" workbookViewId="0">
      <selection activeCell="K47" sqref="K47"/>
    </sheetView>
  </sheetViews>
  <sheetFormatPr baseColWidth="10" defaultColWidth="11.42578125" defaultRowHeight="12.75" x14ac:dyDescent="0.2"/>
  <cols>
    <col min="1" max="1" width="45.28515625" style="54" customWidth="1"/>
    <col min="2" max="2" width="8.7109375" style="52" customWidth="1"/>
    <col min="3" max="3" width="14.42578125" style="52" customWidth="1"/>
    <col min="4" max="4" width="7.42578125" style="52" customWidth="1"/>
    <col min="5" max="5" width="15.5703125" style="52" customWidth="1"/>
    <col min="6" max="6" width="17.28515625" style="52" customWidth="1"/>
    <col min="7" max="16384" width="11.42578125" style="52"/>
  </cols>
  <sheetData>
    <row r="2" spans="1:7" ht="21" x14ac:dyDescent="0.35">
      <c r="A2" s="265" t="s">
        <v>168</v>
      </c>
      <c r="B2" s="265"/>
      <c r="C2" s="265"/>
      <c r="D2" s="265"/>
      <c r="E2" s="265"/>
      <c r="F2" s="265"/>
      <c r="G2" s="265"/>
    </row>
    <row r="5" spans="1:7" ht="13.5" thickBot="1" x14ac:dyDescent="0.25"/>
    <row r="6" spans="1:7" ht="48" customHeight="1" thickBot="1" x14ac:dyDescent="0.25">
      <c r="A6" s="285" t="s">
        <v>70</v>
      </c>
      <c r="B6" s="286"/>
      <c r="C6" s="157">
        <f t="shared" ref="C6" si="0">C13</f>
        <v>0</v>
      </c>
    </row>
    <row r="7" spans="1:7" ht="17.25" x14ac:dyDescent="0.35">
      <c r="A7" s="277" t="s">
        <v>66</v>
      </c>
      <c r="B7" s="278"/>
      <c r="C7" s="156" t="str">
        <f>CONCATENATE(Saisie!D103,"/9")</f>
        <v>0/9</v>
      </c>
      <c r="E7" s="48" t="s">
        <v>37</v>
      </c>
      <c r="F7" s="271">
        <f>Eleve!D2</f>
        <v>0</v>
      </c>
      <c r="G7" s="272"/>
    </row>
    <row r="8" spans="1:7" ht="17.25" x14ac:dyDescent="0.35">
      <c r="A8" s="279" t="s">
        <v>87</v>
      </c>
      <c r="B8" s="280"/>
      <c r="C8" s="149" t="str">
        <f>CONCATENATE(Saisie!D108,"/20")</f>
        <v>0/20</v>
      </c>
      <c r="E8" s="49" t="s">
        <v>38</v>
      </c>
      <c r="F8" s="273">
        <f>Eleve!D3</f>
        <v>0</v>
      </c>
      <c r="G8" s="274"/>
    </row>
    <row r="9" spans="1:7" ht="18" thickBot="1" x14ac:dyDescent="0.4">
      <c r="A9" s="277" t="s">
        <v>68</v>
      </c>
      <c r="B9" s="278"/>
      <c r="C9" s="150" t="str">
        <f>CONCATENATE(Saisie!D112,"/6")</f>
        <v>0/6</v>
      </c>
      <c r="E9" s="49" t="s">
        <v>39</v>
      </c>
      <c r="F9" s="112">
        <f>Eleve!D4</f>
        <v>0</v>
      </c>
      <c r="G9" s="113"/>
    </row>
    <row r="10" spans="1:7" ht="18" thickBot="1" x14ac:dyDescent="0.4">
      <c r="A10" s="287" t="s">
        <v>59</v>
      </c>
      <c r="B10" s="288"/>
      <c r="C10" s="151" t="str">
        <f>CONCATENATE(Saisie!D46,"/35")</f>
        <v>0/35</v>
      </c>
      <c r="E10" s="50" t="s">
        <v>62</v>
      </c>
      <c r="F10" s="275">
        <f>Eleve!D6</f>
        <v>0</v>
      </c>
      <c r="G10" s="276"/>
    </row>
    <row r="11" spans="1:7" s="59" customFormat="1" ht="13.5" thickBot="1" x14ac:dyDescent="0.25">
      <c r="A11" s="287" t="s">
        <v>60</v>
      </c>
      <c r="B11" s="288"/>
      <c r="C11" s="152" t="str">
        <f>CONCATENATE(Saisie!D49,"/35")</f>
        <v>0/35</v>
      </c>
    </row>
    <row r="12" spans="1:7" s="62" customFormat="1" ht="13.5" thickBot="1" x14ac:dyDescent="0.25">
      <c r="A12" s="281" t="s">
        <v>61</v>
      </c>
      <c r="B12" s="282"/>
      <c r="C12" s="153">
        <f>Saisie!D50</f>
        <v>0</v>
      </c>
    </row>
    <row r="13" spans="1:7" s="55" customFormat="1" ht="49.5" customHeight="1" thickBot="1" x14ac:dyDescent="0.25">
      <c r="A13" s="283" t="s">
        <v>46</v>
      </c>
      <c r="B13" s="284"/>
      <c r="C13" s="157">
        <f>Eleve!$E10</f>
        <v>0</v>
      </c>
    </row>
    <row r="14" spans="1:7" x14ac:dyDescent="0.2">
      <c r="A14" s="277" t="s">
        <v>16</v>
      </c>
      <c r="B14" s="278"/>
      <c r="C14" s="155" t="str">
        <f>CONCATENATE(Saisie!D117,"/10")</f>
        <v>0/10</v>
      </c>
    </row>
    <row r="15" spans="1:7" x14ac:dyDescent="0.2">
      <c r="A15" s="279" t="s">
        <v>3</v>
      </c>
      <c r="B15" s="280"/>
      <c r="C15" s="149" t="str">
        <f>CONCATENATE(Saisie!D121,"/15")</f>
        <v>0/15</v>
      </c>
    </row>
    <row r="16" spans="1:7" x14ac:dyDescent="0.2">
      <c r="A16" s="277" t="s">
        <v>5</v>
      </c>
      <c r="B16" s="278"/>
      <c r="C16" s="150" t="str">
        <f>CONCATENATE(Saisie!D127,"/3")</f>
        <v>0/3</v>
      </c>
    </row>
    <row r="17" spans="1:7" x14ac:dyDescent="0.2">
      <c r="A17" s="279" t="s">
        <v>4</v>
      </c>
      <c r="B17" s="280"/>
      <c r="C17" s="154" t="str">
        <f>CONCATENATE(Saisie!D130,"/6")</f>
        <v>0/6</v>
      </c>
    </row>
    <row r="18" spans="1:7" ht="13.5" thickBot="1" x14ac:dyDescent="0.25">
      <c r="A18" s="277" t="s">
        <v>84</v>
      </c>
      <c r="B18" s="278"/>
      <c r="C18" s="150" t="str">
        <f>CONCATENATE(Saisie!D133,"/7")</f>
        <v>0/7</v>
      </c>
    </row>
    <row r="19" spans="1:7" x14ac:dyDescent="0.2">
      <c r="A19" s="289" t="s">
        <v>59</v>
      </c>
      <c r="B19" s="290"/>
      <c r="C19" s="151" t="str">
        <f>CONCATENATE(Saisie!D94,"/41")</f>
        <v>0/41</v>
      </c>
    </row>
    <row r="20" spans="1:7" s="59" customFormat="1" ht="13.5" thickBot="1" x14ac:dyDescent="0.25">
      <c r="A20" s="289" t="s">
        <v>60</v>
      </c>
      <c r="B20" s="290"/>
      <c r="C20" s="152" t="str">
        <f>CONCATENATE(Saisie!D97,"/41")</f>
        <v>0/41</v>
      </c>
    </row>
    <row r="21" spans="1:7" s="61" customFormat="1" ht="13.5" thickBot="1" x14ac:dyDescent="0.25">
      <c r="A21" s="281" t="s">
        <v>61</v>
      </c>
      <c r="B21" s="282"/>
      <c r="C21" s="153">
        <f>Saisie!D98</f>
        <v>0</v>
      </c>
    </row>
    <row r="23" spans="1:7" ht="3.75" customHeight="1" x14ac:dyDescent="0.2"/>
    <row r="24" spans="1:7" hidden="1" x14ac:dyDescent="0.2"/>
    <row r="25" spans="1:7" hidden="1" x14ac:dyDescent="0.2"/>
    <row r="26" spans="1:7" ht="54.75" customHeight="1" x14ac:dyDescent="0.2">
      <c r="A26" s="245" t="s">
        <v>15</v>
      </c>
      <c r="B26" s="246"/>
      <c r="C26" s="270">
        <f>Saisie!D9</f>
        <v>0</v>
      </c>
      <c r="G26" s="84"/>
    </row>
    <row r="27" spans="1:7" x14ac:dyDescent="0.2">
      <c r="A27" s="242" t="s">
        <v>79</v>
      </c>
      <c r="B27" s="243"/>
      <c r="C27" s="269"/>
      <c r="G27" s="105"/>
    </row>
    <row r="28" spans="1:7" ht="13.5" thickBot="1" x14ac:dyDescent="0.25">
      <c r="A28" s="215" t="s">
        <v>88</v>
      </c>
      <c r="B28" s="216"/>
      <c r="C28" s="139">
        <f>Saisie!D103/(9-COUNTIF(Saisie!D37:D45,"abs"))</f>
        <v>0</v>
      </c>
      <c r="G28" s="106"/>
    </row>
    <row r="29" spans="1:7" ht="14.25" thickTop="1" thickBot="1" x14ac:dyDescent="0.25">
      <c r="A29" s="224" t="s">
        <v>148</v>
      </c>
      <c r="B29" s="225"/>
      <c r="C29" s="140">
        <f>Saisie!D104/(3-COUNTIF(Saisie!D31:D33,"abs"))</f>
        <v>0</v>
      </c>
      <c r="G29" s="106"/>
    </row>
    <row r="30" spans="1:7" ht="14.25" thickTop="1" thickBot="1" x14ac:dyDescent="0.25">
      <c r="A30" s="227" t="s">
        <v>149</v>
      </c>
      <c r="B30" s="228"/>
      <c r="C30" s="140">
        <f>Saisie!D105/(2-(COUNTIF(Saisie!C37,"abs")+COUNTIF(Saisie!D39,"abs")))</f>
        <v>0</v>
      </c>
      <c r="G30" s="106"/>
    </row>
    <row r="31" spans="1:7" ht="14.25" thickTop="1" thickBot="1" x14ac:dyDescent="0.25">
      <c r="A31" s="227" t="s">
        <v>150</v>
      </c>
      <c r="B31" s="228"/>
      <c r="C31" s="140">
        <f>Saisie!D106/(1-COUNTIF(Saisie!D38,"abs"))</f>
        <v>0</v>
      </c>
      <c r="G31" s="106"/>
    </row>
    <row r="32" spans="1:7" ht="14.25" thickTop="1" thickBot="1" x14ac:dyDescent="0.25">
      <c r="A32" s="187" t="s">
        <v>151</v>
      </c>
      <c r="B32" s="188"/>
      <c r="C32" s="140">
        <f>Saisie!D107/(3-COUNTIF(Saisie!D43:D45,"abs"))</f>
        <v>0</v>
      </c>
      <c r="G32" s="106"/>
    </row>
    <row r="33" spans="1:7" ht="14.25" thickTop="1" thickBot="1" x14ac:dyDescent="0.25">
      <c r="A33" s="221" t="s">
        <v>87</v>
      </c>
      <c r="B33" s="222"/>
      <c r="C33" s="141">
        <f>Saisie!D108/(20-COUNTIF(Saisie!D11:D21,"abs"))</f>
        <v>0</v>
      </c>
      <c r="G33" s="106"/>
    </row>
    <row r="34" spans="1:7" ht="17.25" customHeight="1" thickTop="1" thickBot="1" x14ac:dyDescent="0.25">
      <c r="A34" s="248" t="s">
        <v>164</v>
      </c>
      <c r="B34" s="249"/>
      <c r="C34" s="142">
        <f>Saisie!D109/(1-COUNTIF(Saisie!D11,"Abs"))</f>
        <v>0</v>
      </c>
      <c r="G34" s="106"/>
    </row>
    <row r="35" spans="1:7" ht="19.5" customHeight="1" thickTop="1" thickBot="1" x14ac:dyDescent="0.25">
      <c r="A35" s="251" t="s">
        <v>143</v>
      </c>
      <c r="B35" s="252"/>
      <c r="C35" s="142">
        <f>Saisie!D110/(2-COUNTIF(Saisie!D12:D13,"Abs"))</f>
        <v>0</v>
      </c>
      <c r="G35" s="106"/>
    </row>
    <row r="36" spans="1:7" ht="14.25" thickTop="1" thickBot="1" x14ac:dyDescent="0.25">
      <c r="A36" s="254" t="s">
        <v>145</v>
      </c>
      <c r="B36" s="188"/>
      <c r="C36" s="142">
        <f>Saisie!D111/(17-COUNTIF(Saisie!D14:D30,"Abs"))</f>
        <v>0</v>
      </c>
      <c r="G36" s="106"/>
    </row>
    <row r="37" spans="1:7" ht="14.25" thickTop="1" thickBot="1" x14ac:dyDescent="0.25">
      <c r="A37" s="235" t="s">
        <v>89</v>
      </c>
      <c r="B37" s="236"/>
      <c r="C37" s="141">
        <f>Saisie!D112/(6-COUNTIF(Saisie!D31:D36,"abs"))</f>
        <v>0</v>
      </c>
      <c r="G37" s="106"/>
    </row>
    <row r="38" spans="1:7" ht="13.5" thickTop="1" x14ac:dyDescent="0.2">
      <c r="A38" s="255" t="s">
        <v>146</v>
      </c>
      <c r="B38" s="256"/>
      <c r="C38" s="140">
        <f>Saisie!D113/(4-COUNTIF(Saisie!C31:C34,"abs"))</f>
        <v>0</v>
      </c>
      <c r="G38" s="106"/>
    </row>
    <row r="39" spans="1:7" ht="25.5" customHeight="1" thickBot="1" x14ac:dyDescent="0.25">
      <c r="A39" s="188" t="s">
        <v>147</v>
      </c>
      <c r="B39" s="188"/>
      <c r="C39" s="148">
        <f>Saisie!D114/(2-COUNTIF(Saisie!D35:D36,"abs"))</f>
        <v>0</v>
      </c>
      <c r="G39" s="106"/>
    </row>
    <row r="40" spans="1:7" ht="54.75" customHeight="1" thickTop="1" x14ac:dyDescent="0.2">
      <c r="A40" s="238" t="s">
        <v>14</v>
      </c>
      <c r="B40" s="239"/>
      <c r="C40" s="268">
        <f>Saisie!D9</f>
        <v>0</v>
      </c>
      <c r="G40" s="84"/>
    </row>
    <row r="41" spans="1:7" x14ac:dyDescent="0.2">
      <c r="A41" s="242" t="s">
        <v>79</v>
      </c>
      <c r="B41" s="243"/>
      <c r="C41" s="269"/>
      <c r="G41" s="105"/>
    </row>
    <row r="42" spans="1:7" ht="13.5" thickBot="1" x14ac:dyDescent="0.25">
      <c r="A42" s="215" t="s">
        <v>16</v>
      </c>
      <c r="B42" s="216"/>
      <c r="C42" s="139">
        <f>Saisie!D117/(10-COUNTIF(Saisie!D53:D62,"abs"))</f>
        <v>0</v>
      </c>
      <c r="G42" s="106"/>
    </row>
    <row r="43" spans="1:7" ht="13.5" thickTop="1" x14ac:dyDescent="0.2">
      <c r="A43" s="224" t="s">
        <v>152</v>
      </c>
      <c r="B43" s="225"/>
      <c r="C43" s="140">
        <f>Saisie!D118/(6-(COUNTIF(Saisie!D53:D56,"abs")+COUNTIF(Saisie!D61:D62,"abs")))</f>
        <v>0</v>
      </c>
      <c r="G43" s="106"/>
    </row>
    <row r="44" spans="1:7" x14ac:dyDescent="0.2">
      <c r="A44" s="227" t="s">
        <v>153</v>
      </c>
      <c r="B44" s="228"/>
      <c r="C44" s="144">
        <f>Saisie!D119/(2-COUNTIF(Saisie!D57:D58,"abs"))</f>
        <v>0</v>
      </c>
      <c r="G44" s="106"/>
    </row>
    <row r="45" spans="1:7" ht="13.5" thickBot="1" x14ac:dyDescent="0.25">
      <c r="A45" s="187" t="s">
        <v>162</v>
      </c>
      <c r="B45" s="188"/>
      <c r="C45" s="145">
        <f>Saisie!D120/(2-COUNTIF(Saisie!D59:D60,"abs"))</f>
        <v>0</v>
      </c>
      <c r="D45" s="106"/>
      <c r="E45" s="106"/>
      <c r="F45" s="106"/>
      <c r="G45" s="106"/>
    </row>
    <row r="46" spans="1:7" ht="14.25" thickTop="1" thickBot="1" x14ac:dyDescent="0.25">
      <c r="A46" s="218" t="s">
        <v>3</v>
      </c>
      <c r="B46" s="219"/>
      <c r="C46" s="141">
        <f>Saisie!D121/(15-COUNTIF(Saisie!D63:D77,"abs"))</f>
        <v>0</v>
      </c>
      <c r="D46" s="106"/>
      <c r="E46" s="106"/>
      <c r="F46" s="106"/>
      <c r="G46" s="106"/>
    </row>
    <row r="47" spans="1:7" ht="13.5" thickTop="1" x14ac:dyDescent="0.2">
      <c r="A47" s="224" t="s">
        <v>154</v>
      </c>
      <c r="B47" s="225"/>
      <c r="C47" s="140">
        <f>Saisie!D122/(6-COUNTIF(Saisie!D63:D68,"abs"))</f>
        <v>0</v>
      </c>
      <c r="D47" s="106"/>
      <c r="E47" s="106"/>
      <c r="F47" s="106"/>
      <c r="G47" s="106"/>
    </row>
    <row r="48" spans="1:7" x14ac:dyDescent="0.2">
      <c r="A48" s="266" t="s">
        <v>155</v>
      </c>
      <c r="B48" s="267"/>
      <c r="C48" s="144">
        <f>Saisie!D123/(2-COUNTIF(Saisie!D69:D70,"abs"))</f>
        <v>0</v>
      </c>
      <c r="D48" s="106"/>
      <c r="E48" s="106"/>
      <c r="F48" s="106"/>
      <c r="G48" s="106"/>
    </row>
    <row r="49" spans="1:7" x14ac:dyDescent="0.2">
      <c r="A49" s="266" t="s">
        <v>165</v>
      </c>
      <c r="B49" s="267"/>
      <c r="C49" s="144">
        <f>Saisie!D124/(2-COUNTIF(Saisie!D71:D72,"abs"))</f>
        <v>0</v>
      </c>
      <c r="D49" s="106"/>
      <c r="E49" s="106"/>
      <c r="F49" s="106"/>
      <c r="G49" s="106"/>
    </row>
    <row r="50" spans="1:7" x14ac:dyDescent="0.2">
      <c r="A50" s="227" t="s">
        <v>157</v>
      </c>
      <c r="B50" s="228"/>
      <c r="C50" s="144">
        <f>Saisie!D125/(3-COUNTIF(Saisie!D73:D75,"abs"))</f>
        <v>0</v>
      </c>
      <c r="D50" s="106"/>
      <c r="E50" s="106"/>
      <c r="F50" s="106"/>
      <c r="G50" s="106"/>
    </row>
    <row r="51" spans="1:7" ht="13.5" thickBot="1" x14ac:dyDescent="0.25">
      <c r="A51" s="230" t="s">
        <v>158</v>
      </c>
      <c r="B51" s="231"/>
      <c r="C51" s="145">
        <f>Saisie!D126/(2-COUNTIF(Saisie!D76:D77,"abs"))</f>
        <v>0</v>
      </c>
      <c r="D51" s="106"/>
      <c r="E51" s="106"/>
      <c r="F51" s="106"/>
      <c r="G51" s="106"/>
    </row>
    <row r="52" spans="1:7" ht="14.25" thickTop="1" thickBot="1" x14ac:dyDescent="0.25">
      <c r="A52" s="218" t="s">
        <v>5</v>
      </c>
      <c r="B52" s="219"/>
      <c r="C52" s="141">
        <f>Saisie!D127/(3-COUNTIF(Saisie!D78:D80,"abs"))</f>
        <v>0</v>
      </c>
      <c r="D52" s="106"/>
      <c r="E52" s="106"/>
      <c r="F52" s="106"/>
      <c r="G52" s="106"/>
    </row>
    <row r="53" spans="1:7" ht="13.5" thickTop="1" x14ac:dyDescent="0.2">
      <c r="A53" s="224" t="s">
        <v>159</v>
      </c>
      <c r="B53" s="225"/>
      <c r="C53" s="140">
        <f>Saisie!D128/(2-(COUNTIF(Saisie!D78,"abs")+COUNTIF(Saisie!D80,"abs")))</f>
        <v>0</v>
      </c>
      <c r="D53" s="106"/>
      <c r="E53" s="106"/>
      <c r="F53" s="106"/>
      <c r="G53" s="106"/>
    </row>
    <row r="54" spans="1:7" ht="13.5" thickBot="1" x14ac:dyDescent="0.25">
      <c r="A54" s="187" t="s">
        <v>160</v>
      </c>
      <c r="B54" s="188"/>
      <c r="C54" s="143">
        <f>Saisie!D129/(1-(COUNTIF(Saisie!D80,"abs")))</f>
        <v>0</v>
      </c>
      <c r="D54" s="106"/>
      <c r="E54" s="106"/>
      <c r="F54" s="106"/>
      <c r="G54" s="106"/>
    </row>
    <row r="55" spans="1:7" ht="14.25" thickTop="1" thickBot="1" x14ac:dyDescent="0.25">
      <c r="A55" s="221" t="s">
        <v>17</v>
      </c>
      <c r="B55" s="222"/>
      <c r="C55" s="146">
        <f>Saisie!D130/(6-COUNTIF(Saisie!D81:D86,"abs"))</f>
        <v>0</v>
      </c>
      <c r="D55" s="106"/>
      <c r="E55" s="106"/>
      <c r="F55" s="106"/>
      <c r="G55" s="106"/>
    </row>
    <row r="56" spans="1:7" ht="13.5" thickTop="1" x14ac:dyDescent="0.2">
      <c r="A56" s="224" t="s">
        <v>161</v>
      </c>
      <c r="B56" s="225"/>
      <c r="C56" s="147">
        <f>Saisie!D131/(1-(COUNTIF(Saisie!D81,"abs")))</f>
        <v>0</v>
      </c>
      <c r="D56" s="106"/>
      <c r="E56" s="106"/>
      <c r="F56" s="106"/>
      <c r="G56" s="106"/>
    </row>
    <row r="57" spans="1:7" ht="13.5" thickBot="1" x14ac:dyDescent="0.25">
      <c r="A57" s="187" t="s">
        <v>163</v>
      </c>
      <c r="B57" s="188"/>
      <c r="C57" s="143">
        <f>Saisie!D132/(5-(COUNTIF(Saisie!D82:D86,"abs")))</f>
        <v>0</v>
      </c>
      <c r="D57" s="106"/>
      <c r="E57" s="106"/>
      <c r="F57" s="106"/>
      <c r="G57" s="106"/>
    </row>
    <row r="58" spans="1:7" ht="14.25" thickTop="1" thickBot="1" x14ac:dyDescent="0.25">
      <c r="A58" s="218" t="s">
        <v>18</v>
      </c>
      <c r="B58" s="219"/>
      <c r="C58" s="141">
        <f>Saisie!D133/(7-COUNTIF(Saisie!D87:D93,"abs"))</f>
        <v>0</v>
      </c>
      <c r="D58" s="106"/>
      <c r="E58" s="106"/>
      <c r="F58" s="106"/>
      <c r="G58" s="106"/>
    </row>
    <row r="59" spans="1:7" ht="13.5" thickTop="1" x14ac:dyDescent="0.2"/>
  </sheetData>
  <sheetProtection sheet="1" objects="1" scenarios="1" selectLockedCells="1" selectUnlockedCells="1"/>
  <mergeCells count="55">
    <mergeCell ref="A16:B16"/>
    <mergeCell ref="A17:B17"/>
    <mergeCell ref="A19:B19"/>
    <mergeCell ref="A20:B20"/>
    <mergeCell ref="A21:B21"/>
    <mergeCell ref="A18:B18"/>
    <mergeCell ref="A6:B6"/>
    <mergeCell ref="A10:B10"/>
    <mergeCell ref="A11:B11"/>
    <mergeCell ref="A8:B8"/>
    <mergeCell ref="A7:B7"/>
    <mergeCell ref="F7:G7"/>
    <mergeCell ref="F8:G8"/>
    <mergeCell ref="F10:G10"/>
    <mergeCell ref="A14:B14"/>
    <mergeCell ref="A15:B15"/>
    <mergeCell ref="A12:B12"/>
    <mergeCell ref="A9:B9"/>
    <mergeCell ref="A13:B13"/>
    <mergeCell ref="A27:B27"/>
    <mergeCell ref="A28:B28"/>
    <mergeCell ref="A29:B29"/>
    <mergeCell ref="A26:B26"/>
    <mergeCell ref="C26:C27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58:B58"/>
    <mergeCell ref="A49:B49"/>
    <mergeCell ref="A50:B50"/>
    <mergeCell ref="A51:B51"/>
    <mergeCell ref="A52:B52"/>
    <mergeCell ref="A53:B53"/>
    <mergeCell ref="A2:G2"/>
    <mergeCell ref="A54:B54"/>
    <mergeCell ref="A55:B55"/>
    <mergeCell ref="A56:B56"/>
    <mergeCell ref="A57:B57"/>
    <mergeCell ref="A44:B44"/>
    <mergeCell ref="A45:B45"/>
    <mergeCell ref="A46:B46"/>
    <mergeCell ref="A47:B47"/>
    <mergeCell ref="A48:B48"/>
    <mergeCell ref="A41:B41"/>
    <mergeCell ref="A42:B42"/>
    <mergeCell ref="A43:B43"/>
    <mergeCell ref="A40:B40"/>
    <mergeCell ref="C40:C41"/>
    <mergeCell ref="A35:B35"/>
  </mergeCells>
  <pageMargins left="0.25" right="0.25" top="0.75" bottom="0.75" header="0.3" footer="0.3"/>
  <pageSetup paperSize="9" scale="65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6"/>
  <dimension ref="A2:AP21"/>
  <sheetViews>
    <sheetView workbookViewId="0">
      <selection activeCell="AG32" sqref="AG32"/>
    </sheetView>
  </sheetViews>
  <sheetFormatPr baseColWidth="10" defaultColWidth="11.42578125" defaultRowHeight="12.75" x14ac:dyDescent="0.2"/>
  <cols>
    <col min="1" max="1" width="53.5703125" style="54" bestFit="1" customWidth="1"/>
    <col min="2" max="2" width="8.7109375" style="52" bestFit="1" customWidth="1"/>
    <col min="3" max="28" width="7.7109375" style="52" bestFit="1" customWidth="1"/>
    <col min="29" max="29" width="6.7109375" style="52" bestFit="1" customWidth="1"/>
    <col min="30" max="30" width="5.7109375" style="52" bestFit="1" customWidth="1"/>
    <col min="31" max="31" width="5.7109375" style="53" bestFit="1" customWidth="1"/>
    <col min="32" max="32" width="5.7109375" style="52" bestFit="1" customWidth="1"/>
    <col min="33" max="33" width="5.7109375" style="52" customWidth="1"/>
    <col min="34" max="41" width="5.7109375" style="52" bestFit="1" customWidth="1"/>
    <col min="42" max="42" width="7.28515625" style="52" bestFit="1" customWidth="1"/>
    <col min="43" max="16384" width="11.42578125" style="52"/>
  </cols>
  <sheetData>
    <row r="2" spans="1:42" ht="13.5" thickBot="1" x14ac:dyDescent="0.25"/>
    <row r="3" spans="1:42" s="55" customFormat="1" ht="33.75" x14ac:dyDescent="0.2">
      <c r="A3" s="63" t="s">
        <v>46</v>
      </c>
      <c r="B3" s="51">
        <f>Eleve!D6</f>
        <v>0</v>
      </c>
      <c r="C3" s="44">
        <f>Eleve!$E10</f>
        <v>0</v>
      </c>
      <c r="D3" s="44" t="e">
        <f>Eleve!#REF!</f>
        <v>#REF!</v>
      </c>
      <c r="E3" s="44" t="e">
        <f>Eleve!#REF!</f>
        <v>#REF!</v>
      </c>
      <c r="F3" s="44" t="e">
        <f>Eleve!#REF!</f>
        <v>#REF!</v>
      </c>
      <c r="G3" s="44" t="e">
        <f>Eleve!#REF!</f>
        <v>#REF!</v>
      </c>
      <c r="H3" s="44" t="e">
        <f>Eleve!#REF!</f>
        <v>#REF!</v>
      </c>
      <c r="I3" s="44" t="e">
        <f>Eleve!#REF!</f>
        <v>#REF!</v>
      </c>
      <c r="J3" s="44" t="e">
        <f>Eleve!#REF!</f>
        <v>#REF!</v>
      </c>
      <c r="K3" s="44" t="e">
        <f>Eleve!#REF!</f>
        <v>#REF!</v>
      </c>
      <c r="L3" s="44" t="e">
        <f>Eleve!#REF!</f>
        <v>#REF!</v>
      </c>
      <c r="M3" s="44" t="e">
        <f>Eleve!#REF!</f>
        <v>#REF!</v>
      </c>
      <c r="N3" s="44" t="e">
        <f>Eleve!#REF!</f>
        <v>#REF!</v>
      </c>
      <c r="O3" s="44" t="e">
        <f>Eleve!#REF!</f>
        <v>#REF!</v>
      </c>
      <c r="P3" s="44" t="e">
        <f>Eleve!#REF!</f>
        <v>#REF!</v>
      </c>
      <c r="Q3" s="44" t="e">
        <f>Eleve!#REF!</f>
        <v>#REF!</v>
      </c>
      <c r="R3" s="44" t="e">
        <f>Eleve!#REF!</f>
        <v>#REF!</v>
      </c>
      <c r="S3" s="44" t="e">
        <f>Eleve!#REF!</f>
        <v>#REF!</v>
      </c>
      <c r="T3" s="44" t="e">
        <f>Eleve!#REF!</f>
        <v>#REF!</v>
      </c>
      <c r="U3" s="44" t="e">
        <f>Eleve!#REF!</f>
        <v>#REF!</v>
      </c>
      <c r="V3" s="44" t="e">
        <f>Eleve!#REF!</f>
        <v>#REF!</v>
      </c>
      <c r="W3" s="44" t="e">
        <f>Eleve!#REF!</f>
        <v>#REF!</v>
      </c>
      <c r="X3" s="44" t="e">
        <f>Eleve!#REF!</f>
        <v>#REF!</v>
      </c>
      <c r="Y3" s="44" t="e">
        <f>Eleve!#REF!</f>
        <v>#REF!</v>
      </c>
      <c r="Z3" s="44" t="e">
        <f>Eleve!#REF!</f>
        <v>#REF!</v>
      </c>
      <c r="AA3" s="44" t="e">
        <f>Eleve!#REF!</f>
        <v>#REF!</v>
      </c>
      <c r="AB3" s="44" t="e">
        <f>Eleve!#REF!</f>
        <v>#REF!</v>
      </c>
      <c r="AC3" s="44" t="e">
        <f>Eleve!#REF!</f>
        <v>#REF!</v>
      </c>
      <c r="AD3" s="44" t="e">
        <f>Eleve!#REF!</f>
        <v>#REF!</v>
      </c>
      <c r="AE3" s="44" t="e">
        <f>Eleve!#REF!</f>
        <v>#REF!</v>
      </c>
      <c r="AF3" s="44" t="e">
        <f>Eleve!#REF!</f>
        <v>#REF!</v>
      </c>
      <c r="AG3" s="44" t="e">
        <f>Eleve!#REF!</f>
        <v>#REF!</v>
      </c>
      <c r="AH3" s="44" t="e">
        <f>Eleve!#REF!</f>
        <v>#REF!</v>
      </c>
      <c r="AI3" s="44" t="e">
        <f>Eleve!#REF!</f>
        <v>#REF!</v>
      </c>
      <c r="AJ3" s="44" t="e">
        <f>Eleve!#REF!</f>
        <v>#REF!</v>
      </c>
      <c r="AK3" s="44" t="e">
        <f>Eleve!#REF!</f>
        <v>#REF!</v>
      </c>
      <c r="AL3" s="44" t="e">
        <f>Eleve!#REF!</f>
        <v>#REF!</v>
      </c>
      <c r="AM3" s="44" t="e">
        <f>Eleve!#REF!</f>
        <v>#REF!</v>
      </c>
      <c r="AN3" s="44" t="e">
        <f>Eleve!#REF!</f>
        <v>#REF!</v>
      </c>
      <c r="AO3" s="44" t="e">
        <f>Eleve!#REF!</f>
        <v>#REF!</v>
      </c>
      <c r="AP3" s="64">
        <f>COUNTIF(C3:AO3,"&gt;&lt;"&amp;"")</f>
        <v>0</v>
      </c>
    </row>
    <row r="4" spans="1:42" x14ac:dyDescent="0.2">
      <c r="A4" s="65" t="s">
        <v>16</v>
      </c>
      <c r="B4" s="66" t="s">
        <v>43</v>
      </c>
      <c r="C4" s="56">
        <f>COUNTIF(Saisie!D53:D62,1)</f>
        <v>0</v>
      </c>
      <c r="D4" s="67" t="e">
        <f>COUNTIF(Saisie!#REF!,1)</f>
        <v>#REF!</v>
      </c>
      <c r="E4" s="67" t="e">
        <f>COUNTIF(Saisie!#REF!,1)</f>
        <v>#REF!</v>
      </c>
      <c r="F4" s="67" t="e">
        <f>COUNTIF(Saisie!#REF!,1)</f>
        <v>#REF!</v>
      </c>
      <c r="G4" s="67" t="e">
        <f>COUNTIF(Saisie!#REF!,1)</f>
        <v>#REF!</v>
      </c>
      <c r="H4" s="67" t="e">
        <f>COUNTIF(Saisie!#REF!,1)</f>
        <v>#REF!</v>
      </c>
      <c r="I4" s="67" t="e">
        <f>COUNTIF(Saisie!#REF!,1)</f>
        <v>#REF!</v>
      </c>
      <c r="J4" s="67" t="e">
        <f>COUNTIF(Saisie!#REF!,1)</f>
        <v>#REF!</v>
      </c>
      <c r="K4" s="67" t="e">
        <f>COUNTIF(Saisie!#REF!,1)</f>
        <v>#REF!</v>
      </c>
      <c r="L4" s="67" t="e">
        <f>COUNTIF(Saisie!#REF!,1)</f>
        <v>#REF!</v>
      </c>
      <c r="M4" s="67" t="e">
        <f>COUNTIF(Saisie!#REF!,1)</f>
        <v>#REF!</v>
      </c>
      <c r="N4" s="67" t="e">
        <f>COUNTIF(Saisie!#REF!,1)</f>
        <v>#REF!</v>
      </c>
      <c r="O4" s="67" t="e">
        <f>COUNTIF(Saisie!#REF!,1)</f>
        <v>#REF!</v>
      </c>
      <c r="P4" s="67" t="e">
        <f>COUNTIF(Saisie!#REF!,1)</f>
        <v>#REF!</v>
      </c>
      <c r="Q4" s="67" t="e">
        <f>COUNTIF(Saisie!#REF!,1)</f>
        <v>#REF!</v>
      </c>
      <c r="R4" s="67" t="e">
        <f>COUNTIF(Saisie!#REF!,1)</f>
        <v>#REF!</v>
      </c>
      <c r="S4" s="67" t="e">
        <f>COUNTIF(Saisie!#REF!,1)</f>
        <v>#REF!</v>
      </c>
      <c r="T4" s="67" t="e">
        <f>COUNTIF(Saisie!#REF!,1)</f>
        <v>#REF!</v>
      </c>
      <c r="U4" s="67" t="e">
        <f>COUNTIF(Saisie!#REF!,1)</f>
        <v>#REF!</v>
      </c>
      <c r="V4" s="67" t="e">
        <f>COUNTIF(Saisie!#REF!,1)</f>
        <v>#REF!</v>
      </c>
      <c r="W4" s="67" t="e">
        <f>COUNTIF(Saisie!#REF!,1)</f>
        <v>#REF!</v>
      </c>
      <c r="X4" s="67" t="e">
        <f>COUNTIF(Saisie!#REF!,1)</f>
        <v>#REF!</v>
      </c>
      <c r="Y4" s="67" t="e">
        <f>COUNTIF(Saisie!#REF!,1)</f>
        <v>#REF!</v>
      </c>
      <c r="Z4" s="67" t="e">
        <f>COUNTIF(Saisie!#REF!,1)</f>
        <v>#REF!</v>
      </c>
      <c r="AA4" s="67" t="e">
        <f>COUNTIF(Saisie!#REF!,1)</f>
        <v>#REF!</v>
      </c>
      <c r="AB4" s="67" t="e">
        <f>COUNTIF(Saisie!#REF!,1)</f>
        <v>#REF!</v>
      </c>
      <c r="AC4" s="67" t="e">
        <f>COUNTIF(Saisie!#REF!,1)</f>
        <v>#REF!</v>
      </c>
      <c r="AD4" s="67" t="e">
        <f>COUNTIF(Saisie!#REF!,1)</f>
        <v>#REF!</v>
      </c>
      <c r="AE4" s="67" t="e">
        <f>COUNTIF(Saisie!#REF!,1)</f>
        <v>#REF!</v>
      </c>
      <c r="AF4" s="67" t="e">
        <f>COUNTIF(Saisie!#REF!,1)</f>
        <v>#REF!</v>
      </c>
      <c r="AG4" s="67" t="e">
        <f>COUNTIF(Saisie!#REF!,1)</f>
        <v>#REF!</v>
      </c>
      <c r="AH4" s="67" t="e">
        <f>COUNTIF(Saisie!#REF!,1)</f>
        <v>#REF!</v>
      </c>
      <c r="AI4" s="67" t="e">
        <f>COUNTIF(Saisie!#REF!,1)</f>
        <v>#REF!</v>
      </c>
      <c r="AJ4" s="67" t="e">
        <f>COUNTIF(Saisie!#REF!,1)</f>
        <v>#REF!</v>
      </c>
      <c r="AK4" s="67" t="e">
        <f>COUNTIF(Saisie!#REF!,1)</f>
        <v>#REF!</v>
      </c>
      <c r="AL4" s="67" t="e">
        <f>COUNTIF(Saisie!#REF!,1)</f>
        <v>#REF!</v>
      </c>
      <c r="AM4" s="67" t="e">
        <f>COUNTIF(Saisie!#REF!,1)</f>
        <v>#REF!</v>
      </c>
      <c r="AN4" s="67" t="e">
        <f>COUNTIF(Saisie!#REF!,1)</f>
        <v>#REF!</v>
      </c>
      <c r="AO4" s="67" t="e">
        <f>COUNTIF(Saisie!#REF!,1)</f>
        <v>#REF!</v>
      </c>
      <c r="AP4" s="68" t="e">
        <f>SUM(C4:AO4)/$AP$3</f>
        <v>#REF!</v>
      </c>
    </row>
    <row r="5" spans="1:42" x14ac:dyDescent="0.2">
      <c r="A5" s="69" t="s">
        <v>3</v>
      </c>
      <c r="B5" s="70" t="s">
        <v>82</v>
      </c>
      <c r="C5" s="56">
        <f>COUNTIF(Saisie!D63:D77,1)</f>
        <v>0</v>
      </c>
      <c r="D5" s="67" t="e">
        <f>COUNTIF(Saisie!#REF!,1)</f>
        <v>#REF!</v>
      </c>
      <c r="E5" s="67" t="e">
        <f>COUNTIF(Saisie!#REF!,1)</f>
        <v>#REF!</v>
      </c>
      <c r="F5" s="67" t="e">
        <f>COUNTIF(Saisie!#REF!,1)</f>
        <v>#REF!</v>
      </c>
      <c r="G5" s="67" t="e">
        <f>COUNTIF(Saisie!#REF!,1)</f>
        <v>#REF!</v>
      </c>
      <c r="H5" s="67" t="e">
        <f>COUNTIF(Saisie!#REF!,1)</f>
        <v>#REF!</v>
      </c>
      <c r="I5" s="67" t="e">
        <f>COUNTIF(Saisie!#REF!,1)</f>
        <v>#REF!</v>
      </c>
      <c r="J5" s="67" t="e">
        <f>COUNTIF(Saisie!#REF!,1)</f>
        <v>#REF!</v>
      </c>
      <c r="K5" s="67" t="e">
        <f>COUNTIF(Saisie!#REF!,1)</f>
        <v>#REF!</v>
      </c>
      <c r="L5" s="67" t="e">
        <f>COUNTIF(Saisie!#REF!,1)</f>
        <v>#REF!</v>
      </c>
      <c r="M5" s="67" t="e">
        <f>COUNTIF(Saisie!#REF!,1)</f>
        <v>#REF!</v>
      </c>
      <c r="N5" s="67" t="e">
        <f>COUNTIF(Saisie!#REF!,1)</f>
        <v>#REF!</v>
      </c>
      <c r="O5" s="67" t="e">
        <f>COUNTIF(Saisie!#REF!,1)</f>
        <v>#REF!</v>
      </c>
      <c r="P5" s="67" t="e">
        <f>COUNTIF(Saisie!#REF!,1)</f>
        <v>#REF!</v>
      </c>
      <c r="Q5" s="67" t="e">
        <f>COUNTIF(Saisie!#REF!,1)</f>
        <v>#REF!</v>
      </c>
      <c r="R5" s="67" t="e">
        <f>COUNTIF(Saisie!#REF!,1)</f>
        <v>#REF!</v>
      </c>
      <c r="S5" s="67" t="e">
        <f>COUNTIF(Saisie!#REF!,1)</f>
        <v>#REF!</v>
      </c>
      <c r="T5" s="67" t="e">
        <f>COUNTIF(Saisie!#REF!,1)</f>
        <v>#REF!</v>
      </c>
      <c r="U5" s="67" t="e">
        <f>COUNTIF(Saisie!#REF!,1)</f>
        <v>#REF!</v>
      </c>
      <c r="V5" s="67" t="e">
        <f>COUNTIF(Saisie!#REF!,1)</f>
        <v>#REF!</v>
      </c>
      <c r="W5" s="67" t="e">
        <f>COUNTIF(Saisie!#REF!,1)</f>
        <v>#REF!</v>
      </c>
      <c r="X5" s="67" t="e">
        <f>COUNTIF(Saisie!#REF!,1)</f>
        <v>#REF!</v>
      </c>
      <c r="Y5" s="67" t="e">
        <f>COUNTIF(Saisie!#REF!,1)</f>
        <v>#REF!</v>
      </c>
      <c r="Z5" s="67" t="e">
        <f>COUNTIF(Saisie!#REF!,1)</f>
        <v>#REF!</v>
      </c>
      <c r="AA5" s="67" t="e">
        <f>COUNTIF(Saisie!#REF!,1)</f>
        <v>#REF!</v>
      </c>
      <c r="AB5" s="67" t="e">
        <f>COUNTIF(Saisie!#REF!,1)</f>
        <v>#REF!</v>
      </c>
      <c r="AC5" s="67" t="e">
        <f>COUNTIF(Saisie!#REF!,1)</f>
        <v>#REF!</v>
      </c>
      <c r="AD5" s="67" t="e">
        <f>COUNTIF(Saisie!#REF!,1)</f>
        <v>#REF!</v>
      </c>
      <c r="AE5" s="67" t="e">
        <f>COUNTIF(Saisie!#REF!,1)</f>
        <v>#REF!</v>
      </c>
      <c r="AF5" s="67" t="e">
        <f>COUNTIF(Saisie!#REF!,1)</f>
        <v>#REF!</v>
      </c>
      <c r="AG5" s="67" t="e">
        <f>COUNTIF(Saisie!#REF!,1)</f>
        <v>#REF!</v>
      </c>
      <c r="AH5" s="67" t="e">
        <f>COUNTIF(Saisie!#REF!,1)</f>
        <v>#REF!</v>
      </c>
      <c r="AI5" s="67" t="e">
        <f>COUNTIF(Saisie!#REF!,1)</f>
        <v>#REF!</v>
      </c>
      <c r="AJ5" s="67" t="e">
        <f>COUNTIF(Saisie!#REF!,1)</f>
        <v>#REF!</v>
      </c>
      <c r="AK5" s="67" t="e">
        <f>COUNTIF(Saisie!#REF!,1)</f>
        <v>#REF!</v>
      </c>
      <c r="AL5" s="67" t="e">
        <f>COUNTIF(Saisie!#REF!,1)</f>
        <v>#REF!</v>
      </c>
      <c r="AM5" s="67" t="e">
        <f>COUNTIF(Saisie!#REF!,1)</f>
        <v>#REF!</v>
      </c>
      <c r="AN5" s="67" t="e">
        <f>COUNTIF(Saisie!#REF!,1)</f>
        <v>#REF!</v>
      </c>
      <c r="AO5" s="67" t="e">
        <f>COUNTIF(Saisie!#REF!,1)</f>
        <v>#REF!</v>
      </c>
      <c r="AP5" s="68" t="e">
        <f t="shared" ref="AP5:AP11" si="0">SUM(C5:AO5)/$AP$3</f>
        <v>#REF!</v>
      </c>
    </row>
    <row r="6" spans="1:42" x14ac:dyDescent="0.2">
      <c r="A6" s="65" t="s">
        <v>5</v>
      </c>
      <c r="B6" s="67" t="s">
        <v>9</v>
      </c>
      <c r="C6" s="56">
        <f>COUNTIF(Saisie!D78:D80,1)</f>
        <v>0</v>
      </c>
      <c r="D6" s="67" t="e">
        <f>COUNTIF(Saisie!#REF!,1)</f>
        <v>#REF!</v>
      </c>
      <c r="E6" s="67" t="e">
        <f>COUNTIF(Saisie!#REF!,1)</f>
        <v>#REF!</v>
      </c>
      <c r="F6" s="67" t="e">
        <f>COUNTIF(Saisie!#REF!,1)</f>
        <v>#REF!</v>
      </c>
      <c r="G6" s="67" t="e">
        <f>COUNTIF(Saisie!#REF!,1)</f>
        <v>#REF!</v>
      </c>
      <c r="H6" s="67" t="e">
        <f>COUNTIF(Saisie!#REF!,1)</f>
        <v>#REF!</v>
      </c>
      <c r="I6" s="67" t="e">
        <f>COUNTIF(Saisie!#REF!,1)</f>
        <v>#REF!</v>
      </c>
      <c r="J6" s="67" t="e">
        <f>COUNTIF(Saisie!#REF!,1)</f>
        <v>#REF!</v>
      </c>
      <c r="K6" s="67" t="e">
        <f>COUNTIF(Saisie!#REF!,1)</f>
        <v>#REF!</v>
      </c>
      <c r="L6" s="67" t="e">
        <f>COUNTIF(Saisie!#REF!,1)</f>
        <v>#REF!</v>
      </c>
      <c r="M6" s="67" t="e">
        <f>COUNTIF(Saisie!#REF!,1)</f>
        <v>#REF!</v>
      </c>
      <c r="N6" s="67" t="e">
        <f>COUNTIF(Saisie!#REF!,1)</f>
        <v>#REF!</v>
      </c>
      <c r="O6" s="67" t="e">
        <f>COUNTIF(Saisie!#REF!,1)</f>
        <v>#REF!</v>
      </c>
      <c r="P6" s="67" t="e">
        <f>COUNTIF(Saisie!#REF!,1)</f>
        <v>#REF!</v>
      </c>
      <c r="Q6" s="67" t="e">
        <f>COUNTIF(Saisie!#REF!,1)</f>
        <v>#REF!</v>
      </c>
      <c r="R6" s="67" t="e">
        <f>COUNTIF(Saisie!#REF!,1)</f>
        <v>#REF!</v>
      </c>
      <c r="S6" s="67" t="e">
        <f>COUNTIF(Saisie!#REF!,1)</f>
        <v>#REF!</v>
      </c>
      <c r="T6" s="67" t="e">
        <f>COUNTIF(Saisie!#REF!,1)</f>
        <v>#REF!</v>
      </c>
      <c r="U6" s="67" t="e">
        <f>COUNTIF(Saisie!#REF!,1)</f>
        <v>#REF!</v>
      </c>
      <c r="V6" s="67" t="e">
        <f>COUNTIF(Saisie!#REF!,1)</f>
        <v>#REF!</v>
      </c>
      <c r="W6" s="67" t="e">
        <f>COUNTIF(Saisie!#REF!,1)</f>
        <v>#REF!</v>
      </c>
      <c r="X6" s="67" t="e">
        <f>COUNTIF(Saisie!#REF!,1)</f>
        <v>#REF!</v>
      </c>
      <c r="Y6" s="67" t="e">
        <f>COUNTIF(Saisie!#REF!,1)</f>
        <v>#REF!</v>
      </c>
      <c r="Z6" s="67" t="e">
        <f>COUNTIF(Saisie!#REF!,1)</f>
        <v>#REF!</v>
      </c>
      <c r="AA6" s="67" t="e">
        <f>COUNTIF(Saisie!#REF!,1)</f>
        <v>#REF!</v>
      </c>
      <c r="AB6" s="67" t="e">
        <f>COUNTIF(Saisie!#REF!,1)</f>
        <v>#REF!</v>
      </c>
      <c r="AC6" s="67" t="e">
        <f>COUNTIF(Saisie!#REF!,1)</f>
        <v>#REF!</v>
      </c>
      <c r="AD6" s="67" t="e">
        <f>COUNTIF(Saisie!#REF!,1)</f>
        <v>#REF!</v>
      </c>
      <c r="AE6" s="67" t="e">
        <f>COUNTIF(Saisie!#REF!,1)</f>
        <v>#REF!</v>
      </c>
      <c r="AF6" s="67" t="e">
        <f>COUNTIF(Saisie!#REF!,1)</f>
        <v>#REF!</v>
      </c>
      <c r="AG6" s="67" t="e">
        <f>COUNTIF(Saisie!#REF!,1)</f>
        <v>#REF!</v>
      </c>
      <c r="AH6" s="67" t="e">
        <f>COUNTIF(Saisie!#REF!,1)</f>
        <v>#REF!</v>
      </c>
      <c r="AI6" s="67" t="e">
        <f>COUNTIF(Saisie!#REF!,1)</f>
        <v>#REF!</v>
      </c>
      <c r="AJ6" s="67" t="e">
        <f>COUNTIF(Saisie!#REF!,1)</f>
        <v>#REF!</v>
      </c>
      <c r="AK6" s="67" t="e">
        <f>COUNTIF(Saisie!#REF!,1)</f>
        <v>#REF!</v>
      </c>
      <c r="AL6" s="67" t="e">
        <f>COUNTIF(Saisie!#REF!,1)</f>
        <v>#REF!</v>
      </c>
      <c r="AM6" s="67" t="e">
        <f>COUNTIF(Saisie!#REF!,1)</f>
        <v>#REF!</v>
      </c>
      <c r="AN6" s="67" t="e">
        <f>COUNTIF(Saisie!#REF!,1)</f>
        <v>#REF!</v>
      </c>
      <c r="AO6" s="67" t="e">
        <f>COUNTIF(Saisie!#REF!,1)</f>
        <v>#REF!</v>
      </c>
      <c r="AP6" s="68" t="e">
        <f t="shared" si="0"/>
        <v>#REF!</v>
      </c>
    </row>
    <row r="7" spans="1:42" x14ac:dyDescent="0.2">
      <c r="A7" s="69" t="s">
        <v>4</v>
      </c>
      <c r="B7" s="75" t="s">
        <v>44</v>
      </c>
      <c r="C7" s="56">
        <f>COUNTIF(Saisie!D81:D86,1)</f>
        <v>0</v>
      </c>
      <c r="D7" s="67" t="e">
        <f>COUNTIF(Saisie!#REF!,1)</f>
        <v>#REF!</v>
      </c>
      <c r="E7" s="67" t="e">
        <f>COUNTIF(Saisie!#REF!,1)</f>
        <v>#REF!</v>
      </c>
      <c r="F7" s="67" t="e">
        <f>COUNTIF(Saisie!#REF!,1)</f>
        <v>#REF!</v>
      </c>
      <c r="G7" s="67" t="e">
        <f>COUNTIF(Saisie!#REF!,1)</f>
        <v>#REF!</v>
      </c>
      <c r="H7" s="67" t="e">
        <f>COUNTIF(Saisie!#REF!,1)</f>
        <v>#REF!</v>
      </c>
      <c r="I7" s="67" t="e">
        <f>COUNTIF(Saisie!#REF!,1)</f>
        <v>#REF!</v>
      </c>
      <c r="J7" s="67" t="e">
        <f>COUNTIF(Saisie!#REF!,1)</f>
        <v>#REF!</v>
      </c>
      <c r="K7" s="67" t="e">
        <f>COUNTIF(Saisie!#REF!,1)</f>
        <v>#REF!</v>
      </c>
      <c r="L7" s="67" t="e">
        <f>COUNTIF(Saisie!#REF!,1)</f>
        <v>#REF!</v>
      </c>
      <c r="M7" s="67" t="e">
        <f>COUNTIF(Saisie!#REF!,1)</f>
        <v>#REF!</v>
      </c>
      <c r="N7" s="67" t="e">
        <f>COUNTIF(Saisie!#REF!,1)</f>
        <v>#REF!</v>
      </c>
      <c r="O7" s="67" t="e">
        <f>COUNTIF(Saisie!#REF!,1)</f>
        <v>#REF!</v>
      </c>
      <c r="P7" s="67" t="e">
        <f>COUNTIF(Saisie!#REF!,1)</f>
        <v>#REF!</v>
      </c>
      <c r="Q7" s="67" t="e">
        <f>COUNTIF(Saisie!#REF!,1)</f>
        <v>#REF!</v>
      </c>
      <c r="R7" s="67" t="e">
        <f>COUNTIF(Saisie!#REF!,1)</f>
        <v>#REF!</v>
      </c>
      <c r="S7" s="67" t="e">
        <f>COUNTIF(Saisie!#REF!,1)</f>
        <v>#REF!</v>
      </c>
      <c r="T7" s="67" t="e">
        <f>COUNTIF(Saisie!#REF!,1)</f>
        <v>#REF!</v>
      </c>
      <c r="U7" s="67" t="e">
        <f>COUNTIF(Saisie!#REF!,1)</f>
        <v>#REF!</v>
      </c>
      <c r="V7" s="67" t="e">
        <f>COUNTIF(Saisie!#REF!,1)</f>
        <v>#REF!</v>
      </c>
      <c r="W7" s="67" t="e">
        <f>COUNTIF(Saisie!#REF!,1)</f>
        <v>#REF!</v>
      </c>
      <c r="X7" s="67" t="e">
        <f>COUNTIF(Saisie!#REF!,1)</f>
        <v>#REF!</v>
      </c>
      <c r="Y7" s="67" t="e">
        <f>COUNTIF(Saisie!#REF!,1)</f>
        <v>#REF!</v>
      </c>
      <c r="Z7" s="67" t="e">
        <f>COUNTIF(Saisie!#REF!,1)</f>
        <v>#REF!</v>
      </c>
      <c r="AA7" s="67" t="e">
        <f>COUNTIF(Saisie!#REF!,1)</f>
        <v>#REF!</v>
      </c>
      <c r="AB7" s="67" t="e">
        <f>COUNTIF(Saisie!#REF!,1)</f>
        <v>#REF!</v>
      </c>
      <c r="AC7" s="67" t="e">
        <f>COUNTIF(Saisie!#REF!,1)</f>
        <v>#REF!</v>
      </c>
      <c r="AD7" s="67" t="e">
        <f>COUNTIF(Saisie!#REF!,1)</f>
        <v>#REF!</v>
      </c>
      <c r="AE7" s="67" t="e">
        <f>COUNTIF(Saisie!#REF!,1)</f>
        <v>#REF!</v>
      </c>
      <c r="AF7" s="67" t="e">
        <f>COUNTIF(Saisie!#REF!,1)</f>
        <v>#REF!</v>
      </c>
      <c r="AG7" s="67" t="e">
        <f>COUNTIF(Saisie!#REF!,1)</f>
        <v>#REF!</v>
      </c>
      <c r="AH7" s="67" t="e">
        <f>COUNTIF(Saisie!#REF!,1)</f>
        <v>#REF!</v>
      </c>
      <c r="AI7" s="67" t="e">
        <f>COUNTIF(Saisie!#REF!,1)</f>
        <v>#REF!</v>
      </c>
      <c r="AJ7" s="67" t="e">
        <f>COUNTIF(Saisie!#REF!,1)</f>
        <v>#REF!</v>
      </c>
      <c r="AK7" s="67" t="e">
        <f>COUNTIF(Saisie!#REF!,1)</f>
        <v>#REF!</v>
      </c>
      <c r="AL7" s="67" t="e">
        <f>COUNTIF(Saisie!#REF!,1)</f>
        <v>#REF!</v>
      </c>
      <c r="AM7" s="67" t="e">
        <f>COUNTIF(Saisie!#REF!,1)</f>
        <v>#REF!</v>
      </c>
      <c r="AN7" s="67" t="e">
        <f>COUNTIF(Saisie!#REF!,1)</f>
        <v>#REF!</v>
      </c>
      <c r="AO7" s="67" t="e">
        <f>COUNTIF(Saisie!#REF!,1)</f>
        <v>#REF!</v>
      </c>
      <c r="AP7" s="68" t="e">
        <f t="shared" si="0"/>
        <v>#REF!</v>
      </c>
    </row>
    <row r="8" spans="1:42" ht="13.5" thickBot="1" x14ac:dyDescent="0.25">
      <c r="A8" s="65" t="s">
        <v>45</v>
      </c>
      <c r="B8" s="75" t="s">
        <v>8</v>
      </c>
      <c r="C8" s="56">
        <f>COUNTIF(Saisie!D87:D93,1)</f>
        <v>0</v>
      </c>
      <c r="D8" s="67" t="e">
        <f>COUNTIF(Saisie!#REF!,1)</f>
        <v>#REF!</v>
      </c>
      <c r="E8" s="67" t="e">
        <f>COUNTIF(Saisie!#REF!,1)</f>
        <v>#REF!</v>
      </c>
      <c r="F8" s="67" t="e">
        <f>COUNTIF(Saisie!#REF!,1)</f>
        <v>#REF!</v>
      </c>
      <c r="G8" s="67" t="e">
        <f>COUNTIF(Saisie!#REF!,1)</f>
        <v>#REF!</v>
      </c>
      <c r="H8" s="67" t="e">
        <f>COUNTIF(Saisie!#REF!,1)</f>
        <v>#REF!</v>
      </c>
      <c r="I8" s="67" t="e">
        <f>COUNTIF(Saisie!#REF!,1)</f>
        <v>#REF!</v>
      </c>
      <c r="J8" s="67" t="e">
        <f>COUNTIF(Saisie!#REF!,1)</f>
        <v>#REF!</v>
      </c>
      <c r="K8" s="67" t="e">
        <f>COUNTIF(Saisie!#REF!,1)</f>
        <v>#REF!</v>
      </c>
      <c r="L8" s="67" t="e">
        <f>COUNTIF(Saisie!#REF!,1)</f>
        <v>#REF!</v>
      </c>
      <c r="M8" s="67" t="e">
        <f>COUNTIF(Saisie!#REF!,1)</f>
        <v>#REF!</v>
      </c>
      <c r="N8" s="67" t="e">
        <f>COUNTIF(Saisie!#REF!,1)</f>
        <v>#REF!</v>
      </c>
      <c r="O8" s="67" t="e">
        <f>COUNTIF(Saisie!#REF!,1)</f>
        <v>#REF!</v>
      </c>
      <c r="P8" s="67" t="e">
        <f>COUNTIF(Saisie!#REF!,1)</f>
        <v>#REF!</v>
      </c>
      <c r="Q8" s="67" t="e">
        <f>COUNTIF(Saisie!#REF!,1)</f>
        <v>#REF!</v>
      </c>
      <c r="R8" s="67" t="e">
        <f>COUNTIF(Saisie!#REF!,1)</f>
        <v>#REF!</v>
      </c>
      <c r="S8" s="67" t="e">
        <f>COUNTIF(Saisie!#REF!,1)</f>
        <v>#REF!</v>
      </c>
      <c r="T8" s="67" t="e">
        <f>COUNTIF(Saisie!#REF!,1)</f>
        <v>#REF!</v>
      </c>
      <c r="U8" s="67" t="e">
        <f>COUNTIF(Saisie!#REF!,1)</f>
        <v>#REF!</v>
      </c>
      <c r="V8" s="67" t="e">
        <f>COUNTIF(Saisie!#REF!,1)</f>
        <v>#REF!</v>
      </c>
      <c r="W8" s="67" t="e">
        <f>COUNTIF(Saisie!#REF!,1)</f>
        <v>#REF!</v>
      </c>
      <c r="X8" s="67" t="e">
        <f>COUNTIF(Saisie!#REF!,1)</f>
        <v>#REF!</v>
      </c>
      <c r="Y8" s="67" t="e">
        <f>COUNTIF(Saisie!#REF!,1)</f>
        <v>#REF!</v>
      </c>
      <c r="Z8" s="67" t="e">
        <f>COUNTIF(Saisie!#REF!,1)</f>
        <v>#REF!</v>
      </c>
      <c r="AA8" s="67" t="e">
        <f>COUNTIF(Saisie!#REF!,1)</f>
        <v>#REF!</v>
      </c>
      <c r="AB8" s="67" t="e">
        <f>COUNTIF(Saisie!#REF!,1)</f>
        <v>#REF!</v>
      </c>
      <c r="AC8" s="67" t="e">
        <f>COUNTIF(Saisie!#REF!,1)</f>
        <v>#REF!</v>
      </c>
      <c r="AD8" s="67" t="e">
        <f>COUNTIF(Saisie!#REF!,1)</f>
        <v>#REF!</v>
      </c>
      <c r="AE8" s="67" t="e">
        <f>COUNTIF(Saisie!#REF!,1)</f>
        <v>#REF!</v>
      </c>
      <c r="AF8" s="67" t="e">
        <f>COUNTIF(Saisie!#REF!,1)</f>
        <v>#REF!</v>
      </c>
      <c r="AG8" s="67" t="e">
        <f>COUNTIF(Saisie!#REF!,1)</f>
        <v>#REF!</v>
      </c>
      <c r="AH8" s="67" t="e">
        <f>COUNTIF(Saisie!#REF!,1)</f>
        <v>#REF!</v>
      </c>
      <c r="AI8" s="67" t="e">
        <f>COUNTIF(Saisie!#REF!,1)</f>
        <v>#REF!</v>
      </c>
      <c r="AJ8" s="67" t="e">
        <f>COUNTIF(Saisie!#REF!,1)</f>
        <v>#REF!</v>
      </c>
      <c r="AK8" s="67" t="e">
        <f>COUNTIF(Saisie!#REF!,1)</f>
        <v>#REF!</v>
      </c>
      <c r="AL8" s="67" t="e">
        <f>COUNTIF(Saisie!#REF!,1)</f>
        <v>#REF!</v>
      </c>
      <c r="AM8" s="67" t="e">
        <f>COUNTIF(Saisie!#REF!,1)</f>
        <v>#REF!</v>
      </c>
      <c r="AN8" s="67" t="e">
        <f>COUNTIF(Saisie!#REF!,1)</f>
        <v>#REF!</v>
      </c>
      <c r="AO8" s="67" t="e">
        <f>COUNTIF(Saisie!#REF!,1)</f>
        <v>#REF!</v>
      </c>
      <c r="AP8" s="68" t="e">
        <f t="shared" si="0"/>
        <v>#REF!</v>
      </c>
    </row>
    <row r="9" spans="1:42" x14ac:dyDescent="0.2">
      <c r="A9" s="295" t="s">
        <v>59</v>
      </c>
      <c r="B9" s="296"/>
      <c r="C9" s="57">
        <f>SUM(C4:C8)</f>
        <v>0</v>
      </c>
      <c r="D9" s="71" t="e">
        <f t="shared" ref="D9:AO9" si="1">SUM(D4:D8)</f>
        <v>#REF!</v>
      </c>
      <c r="E9" s="71" t="e">
        <f t="shared" si="1"/>
        <v>#REF!</v>
      </c>
      <c r="F9" s="71" t="e">
        <f t="shared" si="1"/>
        <v>#REF!</v>
      </c>
      <c r="G9" s="71" t="e">
        <f t="shared" si="1"/>
        <v>#REF!</v>
      </c>
      <c r="H9" s="71" t="e">
        <f t="shared" si="1"/>
        <v>#REF!</v>
      </c>
      <c r="I9" s="71" t="e">
        <f t="shared" si="1"/>
        <v>#REF!</v>
      </c>
      <c r="J9" s="71" t="e">
        <f t="shared" si="1"/>
        <v>#REF!</v>
      </c>
      <c r="K9" s="71" t="e">
        <f t="shared" si="1"/>
        <v>#REF!</v>
      </c>
      <c r="L9" s="71" t="e">
        <f t="shared" si="1"/>
        <v>#REF!</v>
      </c>
      <c r="M9" s="71" t="e">
        <f t="shared" si="1"/>
        <v>#REF!</v>
      </c>
      <c r="N9" s="71" t="e">
        <f t="shared" si="1"/>
        <v>#REF!</v>
      </c>
      <c r="O9" s="71" t="e">
        <f t="shared" si="1"/>
        <v>#REF!</v>
      </c>
      <c r="P9" s="71" t="e">
        <f t="shared" si="1"/>
        <v>#REF!</v>
      </c>
      <c r="Q9" s="71" t="e">
        <f t="shared" si="1"/>
        <v>#REF!</v>
      </c>
      <c r="R9" s="71" t="e">
        <f t="shared" si="1"/>
        <v>#REF!</v>
      </c>
      <c r="S9" s="71" t="e">
        <f t="shared" si="1"/>
        <v>#REF!</v>
      </c>
      <c r="T9" s="71" t="e">
        <f t="shared" si="1"/>
        <v>#REF!</v>
      </c>
      <c r="U9" s="71" t="e">
        <f t="shared" si="1"/>
        <v>#REF!</v>
      </c>
      <c r="V9" s="71" t="e">
        <f t="shared" si="1"/>
        <v>#REF!</v>
      </c>
      <c r="W9" s="71" t="e">
        <f t="shared" si="1"/>
        <v>#REF!</v>
      </c>
      <c r="X9" s="71" t="e">
        <f t="shared" si="1"/>
        <v>#REF!</v>
      </c>
      <c r="Y9" s="71" t="e">
        <f t="shared" si="1"/>
        <v>#REF!</v>
      </c>
      <c r="Z9" s="71" t="e">
        <f t="shared" si="1"/>
        <v>#REF!</v>
      </c>
      <c r="AA9" s="71" t="e">
        <f t="shared" si="1"/>
        <v>#REF!</v>
      </c>
      <c r="AB9" s="71" t="e">
        <f t="shared" si="1"/>
        <v>#REF!</v>
      </c>
      <c r="AC9" s="71" t="e">
        <f t="shared" si="1"/>
        <v>#REF!</v>
      </c>
      <c r="AD9" s="71" t="e">
        <f t="shared" si="1"/>
        <v>#REF!</v>
      </c>
      <c r="AE9" s="71" t="e">
        <f t="shared" si="1"/>
        <v>#REF!</v>
      </c>
      <c r="AF9" s="71" t="e">
        <f t="shared" si="1"/>
        <v>#REF!</v>
      </c>
      <c r="AG9" s="71" t="e">
        <f t="shared" si="1"/>
        <v>#REF!</v>
      </c>
      <c r="AH9" s="71" t="e">
        <f t="shared" si="1"/>
        <v>#REF!</v>
      </c>
      <c r="AI9" s="71" t="e">
        <f t="shared" si="1"/>
        <v>#REF!</v>
      </c>
      <c r="AJ9" s="71" t="e">
        <f t="shared" si="1"/>
        <v>#REF!</v>
      </c>
      <c r="AK9" s="71" t="e">
        <f t="shared" si="1"/>
        <v>#REF!</v>
      </c>
      <c r="AL9" s="71" t="e">
        <f t="shared" si="1"/>
        <v>#REF!</v>
      </c>
      <c r="AM9" s="71" t="e">
        <f t="shared" si="1"/>
        <v>#REF!</v>
      </c>
      <c r="AN9" s="71" t="e">
        <f t="shared" si="1"/>
        <v>#REF!</v>
      </c>
      <c r="AO9" s="71" t="e">
        <f t="shared" si="1"/>
        <v>#REF!</v>
      </c>
      <c r="AP9" s="68" t="e">
        <f t="shared" si="0"/>
        <v>#REF!</v>
      </c>
    </row>
    <row r="10" spans="1:42" s="59" customFormat="1" ht="13.5" thickBot="1" x14ac:dyDescent="0.25">
      <c r="A10" s="295" t="s">
        <v>60</v>
      </c>
      <c r="B10" s="296"/>
      <c r="C10" s="58">
        <f>Saisie!D97</f>
        <v>0</v>
      </c>
      <c r="D10" s="72" t="e">
        <f>Saisie!#REF!</f>
        <v>#REF!</v>
      </c>
      <c r="E10" s="72" t="e">
        <f>Saisie!#REF!</f>
        <v>#REF!</v>
      </c>
      <c r="F10" s="72" t="e">
        <f>Saisie!#REF!</f>
        <v>#REF!</v>
      </c>
      <c r="G10" s="72" t="e">
        <f>Saisie!#REF!</f>
        <v>#REF!</v>
      </c>
      <c r="H10" s="72" t="e">
        <f>Saisie!#REF!</f>
        <v>#REF!</v>
      </c>
      <c r="I10" s="72" t="e">
        <f>Saisie!#REF!</f>
        <v>#REF!</v>
      </c>
      <c r="J10" s="72" t="e">
        <f>Saisie!#REF!</f>
        <v>#REF!</v>
      </c>
      <c r="K10" s="72" t="e">
        <f>Saisie!#REF!</f>
        <v>#REF!</v>
      </c>
      <c r="L10" s="72" t="e">
        <f>Saisie!#REF!</f>
        <v>#REF!</v>
      </c>
      <c r="M10" s="72" t="e">
        <f>Saisie!#REF!</f>
        <v>#REF!</v>
      </c>
      <c r="N10" s="72" t="e">
        <f>Saisie!#REF!</f>
        <v>#REF!</v>
      </c>
      <c r="O10" s="72" t="e">
        <f>Saisie!#REF!</f>
        <v>#REF!</v>
      </c>
      <c r="P10" s="72" t="e">
        <f>Saisie!#REF!</f>
        <v>#REF!</v>
      </c>
      <c r="Q10" s="72" t="e">
        <f>Saisie!#REF!</f>
        <v>#REF!</v>
      </c>
      <c r="R10" s="72" t="e">
        <f>Saisie!#REF!</f>
        <v>#REF!</v>
      </c>
      <c r="S10" s="72" t="e">
        <f>Saisie!#REF!</f>
        <v>#REF!</v>
      </c>
      <c r="T10" s="72" t="e">
        <f>Saisie!#REF!</f>
        <v>#REF!</v>
      </c>
      <c r="U10" s="72" t="e">
        <f>Saisie!#REF!</f>
        <v>#REF!</v>
      </c>
      <c r="V10" s="72" t="e">
        <f>Saisie!#REF!</f>
        <v>#REF!</v>
      </c>
      <c r="W10" s="72" t="e">
        <f>Saisie!#REF!</f>
        <v>#REF!</v>
      </c>
      <c r="X10" s="72" t="e">
        <f>Saisie!#REF!</f>
        <v>#REF!</v>
      </c>
      <c r="Y10" s="72" t="e">
        <f>Saisie!#REF!</f>
        <v>#REF!</v>
      </c>
      <c r="Z10" s="72" t="e">
        <f>Saisie!#REF!</f>
        <v>#REF!</v>
      </c>
      <c r="AA10" s="72" t="e">
        <f>Saisie!#REF!</f>
        <v>#REF!</v>
      </c>
      <c r="AB10" s="72" t="e">
        <f>Saisie!#REF!</f>
        <v>#REF!</v>
      </c>
      <c r="AC10" s="72" t="e">
        <f>Saisie!#REF!</f>
        <v>#REF!</v>
      </c>
      <c r="AD10" s="72" t="e">
        <f>Saisie!#REF!</f>
        <v>#REF!</v>
      </c>
      <c r="AE10" s="72" t="e">
        <f>Saisie!#REF!</f>
        <v>#REF!</v>
      </c>
      <c r="AF10" s="72" t="e">
        <f>Saisie!#REF!</f>
        <v>#REF!</v>
      </c>
      <c r="AG10" s="72" t="e">
        <f>Saisie!#REF!</f>
        <v>#REF!</v>
      </c>
      <c r="AH10" s="72" t="e">
        <f>Saisie!#REF!</f>
        <v>#REF!</v>
      </c>
      <c r="AI10" s="72" t="e">
        <f>Saisie!#REF!</f>
        <v>#REF!</v>
      </c>
      <c r="AJ10" s="72" t="e">
        <f>Saisie!#REF!</f>
        <v>#REF!</v>
      </c>
      <c r="AK10" s="72" t="e">
        <f>Saisie!#REF!</f>
        <v>#REF!</v>
      </c>
      <c r="AL10" s="72" t="e">
        <f>Saisie!#REF!</f>
        <v>#REF!</v>
      </c>
      <c r="AM10" s="72" t="e">
        <f>Saisie!#REF!</f>
        <v>#REF!</v>
      </c>
      <c r="AN10" s="72" t="e">
        <f>Saisie!#REF!</f>
        <v>#REF!</v>
      </c>
      <c r="AO10" s="72" t="e">
        <f>Saisie!#REF!</f>
        <v>#REF!</v>
      </c>
      <c r="AP10" s="68" t="e">
        <f t="shared" si="0"/>
        <v>#REF!</v>
      </c>
    </row>
    <row r="11" spans="1:42" s="61" customFormat="1" ht="13.5" thickBot="1" x14ac:dyDescent="0.25">
      <c r="A11" s="293" t="s">
        <v>61</v>
      </c>
      <c r="B11" s="294"/>
      <c r="C11" s="60">
        <f>C9/(51-C10)</f>
        <v>0</v>
      </c>
      <c r="D11" s="60" t="e">
        <f t="shared" ref="D11:AO11" si="2">D9/(51-D10)</f>
        <v>#REF!</v>
      </c>
      <c r="E11" s="60" t="e">
        <f t="shared" si="2"/>
        <v>#REF!</v>
      </c>
      <c r="F11" s="60" t="e">
        <f t="shared" si="2"/>
        <v>#REF!</v>
      </c>
      <c r="G11" s="60" t="e">
        <f t="shared" si="2"/>
        <v>#REF!</v>
      </c>
      <c r="H11" s="60" t="e">
        <f t="shared" si="2"/>
        <v>#REF!</v>
      </c>
      <c r="I11" s="60" t="e">
        <f t="shared" si="2"/>
        <v>#REF!</v>
      </c>
      <c r="J11" s="60" t="e">
        <f t="shared" si="2"/>
        <v>#REF!</v>
      </c>
      <c r="K11" s="60" t="e">
        <f t="shared" si="2"/>
        <v>#REF!</v>
      </c>
      <c r="L11" s="60" t="e">
        <f t="shared" si="2"/>
        <v>#REF!</v>
      </c>
      <c r="M11" s="60" t="e">
        <f t="shared" si="2"/>
        <v>#REF!</v>
      </c>
      <c r="N11" s="60" t="e">
        <f t="shared" si="2"/>
        <v>#REF!</v>
      </c>
      <c r="O11" s="60" t="e">
        <f t="shared" si="2"/>
        <v>#REF!</v>
      </c>
      <c r="P11" s="60" t="e">
        <f t="shared" si="2"/>
        <v>#REF!</v>
      </c>
      <c r="Q11" s="60" t="e">
        <f t="shared" si="2"/>
        <v>#REF!</v>
      </c>
      <c r="R11" s="60" t="e">
        <f t="shared" si="2"/>
        <v>#REF!</v>
      </c>
      <c r="S11" s="60" t="e">
        <f t="shared" si="2"/>
        <v>#REF!</v>
      </c>
      <c r="T11" s="60" t="e">
        <f t="shared" si="2"/>
        <v>#REF!</v>
      </c>
      <c r="U11" s="60" t="e">
        <f t="shared" si="2"/>
        <v>#REF!</v>
      </c>
      <c r="V11" s="60" t="e">
        <f t="shared" si="2"/>
        <v>#REF!</v>
      </c>
      <c r="W11" s="60" t="e">
        <f t="shared" si="2"/>
        <v>#REF!</v>
      </c>
      <c r="X11" s="60" t="e">
        <f t="shared" si="2"/>
        <v>#REF!</v>
      </c>
      <c r="Y11" s="60" t="e">
        <f t="shared" si="2"/>
        <v>#REF!</v>
      </c>
      <c r="Z11" s="60" t="e">
        <f t="shared" si="2"/>
        <v>#REF!</v>
      </c>
      <c r="AA11" s="60" t="e">
        <f t="shared" si="2"/>
        <v>#REF!</v>
      </c>
      <c r="AB11" s="60" t="e">
        <f t="shared" si="2"/>
        <v>#REF!</v>
      </c>
      <c r="AC11" s="60" t="e">
        <f t="shared" si="2"/>
        <v>#REF!</v>
      </c>
      <c r="AD11" s="60" t="e">
        <f t="shared" si="2"/>
        <v>#REF!</v>
      </c>
      <c r="AE11" s="60" t="e">
        <f t="shared" si="2"/>
        <v>#REF!</v>
      </c>
      <c r="AF11" s="60" t="e">
        <f t="shared" si="2"/>
        <v>#REF!</v>
      </c>
      <c r="AG11" s="60" t="e">
        <f t="shared" si="2"/>
        <v>#REF!</v>
      </c>
      <c r="AH11" s="60" t="e">
        <f t="shared" si="2"/>
        <v>#REF!</v>
      </c>
      <c r="AI11" s="60" t="e">
        <f t="shared" si="2"/>
        <v>#REF!</v>
      </c>
      <c r="AJ11" s="60" t="e">
        <f t="shared" si="2"/>
        <v>#REF!</v>
      </c>
      <c r="AK11" s="60" t="e">
        <f t="shared" si="2"/>
        <v>#REF!</v>
      </c>
      <c r="AL11" s="60" t="e">
        <f t="shared" si="2"/>
        <v>#REF!</v>
      </c>
      <c r="AM11" s="60" t="e">
        <f t="shared" si="2"/>
        <v>#REF!</v>
      </c>
      <c r="AN11" s="60" t="e">
        <f t="shared" si="2"/>
        <v>#REF!</v>
      </c>
      <c r="AO11" s="60" t="e">
        <f t="shared" si="2"/>
        <v>#REF!</v>
      </c>
      <c r="AP11" s="73" t="e">
        <f t="shared" si="0"/>
        <v>#REF!</v>
      </c>
    </row>
    <row r="12" spans="1:42" ht="33.75" x14ac:dyDescent="0.2">
      <c r="A12" s="63" t="s">
        <v>70</v>
      </c>
      <c r="B12" s="51">
        <f>B3</f>
        <v>0</v>
      </c>
      <c r="C12" s="74">
        <f>C3</f>
        <v>0</v>
      </c>
      <c r="D12" s="74" t="e">
        <f>D3</f>
        <v>#REF!</v>
      </c>
      <c r="E12" s="74" t="e">
        <f t="shared" ref="E12:AO12" si="3">E3</f>
        <v>#REF!</v>
      </c>
      <c r="F12" s="74" t="e">
        <f t="shared" si="3"/>
        <v>#REF!</v>
      </c>
      <c r="G12" s="74" t="e">
        <f t="shared" si="3"/>
        <v>#REF!</v>
      </c>
      <c r="H12" s="74" t="e">
        <f t="shared" si="3"/>
        <v>#REF!</v>
      </c>
      <c r="I12" s="74" t="e">
        <f t="shared" si="3"/>
        <v>#REF!</v>
      </c>
      <c r="J12" s="74" t="e">
        <f t="shared" si="3"/>
        <v>#REF!</v>
      </c>
      <c r="K12" s="74" t="e">
        <f t="shared" si="3"/>
        <v>#REF!</v>
      </c>
      <c r="L12" s="74" t="e">
        <f t="shared" si="3"/>
        <v>#REF!</v>
      </c>
      <c r="M12" s="74" t="e">
        <f t="shared" si="3"/>
        <v>#REF!</v>
      </c>
      <c r="N12" s="74" t="e">
        <f t="shared" si="3"/>
        <v>#REF!</v>
      </c>
      <c r="O12" s="74" t="e">
        <f t="shared" si="3"/>
        <v>#REF!</v>
      </c>
      <c r="P12" s="74" t="e">
        <f t="shared" si="3"/>
        <v>#REF!</v>
      </c>
      <c r="Q12" s="74" t="e">
        <f t="shared" si="3"/>
        <v>#REF!</v>
      </c>
      <c r="R12" s="74" t="e">
        <f t="shared" si="3"/>
        <v>#REF!</v>
      </c>
      <c r="S12" s="74" t="e">
        <f t="shared" si="3"/>
        <v>#REF!</v>
      </c>
      <c r="T12" s="74" t="e">
        <f t="shared" si="3"/>
        <v>#REF!</v>
      </c>
      <c r="U12" s="74" t="e">
        <f t="shared" si="3"/>
        <v>#REF!</v>
      </c>
      <c r="V12" s="74" t="e">
        <f t="shared" si="3"/>
        <v>#REF!</v>
      </c>
      <c r="W12" s="74" t="e">
        <f t="shared" si="3"/>
        <v>#REF!</v>
      </c>
      <c r="X12" s="74" t="e">
        <f t="shared" si="3"/>
        <v>#REF!</v>
      </c>
      <c r="Y12" s="74" t="e">
        <f t="shared" si="3"/>
        <v>#REF!</v>
      </c>
      <c r="Z12" s="74" t="e">
        <f t="shared" si="3"/>
        <v>#REF!</v>
      </c>
      <c r="AA12" s="74" t="e">
        <f t="shared" si="3"/>
        <v>#REF!</v>
      </c>
      <c r="AB12" s="74" t="e">
        <f t="shared" si="3"/>
        <v>#REF!</v>
      </c>
      <c r="AC12" s="74" t="e">
        <f t="shared" si="3"/>
        <v>#REF!</v>
      </c>
      <c r="AD12" s="74" t="e">
        <f t="shared" si="3"/>
        <v>#REF!</v>
      </c>
      <c r="AE12" s="74" t="e">
        <f t="shared" si="3"/>
        <v>#REF!</v>
      </c>
      <c r="AF12" s="74" t="e">
        <f t="shared" si="3"/>
        <v>#REF!</v>
      </c>
      <c r="AG12" s="74" t="e">
        <f t="shared" si="3"/>
        <v>#REF!</v>
      </c>
      <c r="AH12" s="74" t="e">
        <f t="shared" si="3"/>
        <v>#REF!</v>
      </c>
      <c r="AI12" s="74" t="e">
        <f t="shared" si="3"/>
        <v>#REF!</v>
      </c>
      <c r="AJ12" s="74" t="e">
        <f t="shared" si="3"/>
        <v>#REF!</v>
      </c>
      <c r="AK12" s="74" t="e">
        <f t="shared" si="3"/>
        <v>#REF!</v>
      </c>
      <c r="AL12" s="74" t="e">
        <f t="shared" si="3"/>
        <v>#REF!</v>
      </c>
      <c r="AM12" s="74" t="e">
        <f t="shared" si="3"/>
        <v>#REF!</v>
      </c>
      <c r="AN12" s="74" t="e">
        <f t="shared" si="3"/>
        <v>#REF!</v>
      </c>
      <c r="AO12" s="74" t="e">
        <f t="shared" si="3"/>
        <v>#REF!</v>
      </c>
    </row>
    <row r="13" spans="1:42" x14ac:dyDescent="0.2">
      <c r="A13" s="65" t="s">
        <v>63</v>
      </c>
      <c r="B13" s="75" t="s">
        <v>44</v>
      </c>
      <c r="C13" s="66">
        <f>COUNTIF(Saisie!D11:D24,1)</f>
        <v>0</v>
      </c>
      <c r="D13" s="66" t="e">
        <f>COUNTIF(Saisie!#REF!,1)</f>
        <v>#REF!</v>
      </c>
      <c r="E13" s="66" t="e">
        <f>COUNTIF(Saisie!#REF!,1)</f>
        <v>#REF!</v>
      </c>
      <c r="F13" s="66" t="e">
        <f>COUNTIF(Saisie!#REF!,1)</f>
        <v>#REF!</v>
      </c>
      <c r="G13" s="66" t="e">
        <f>COUNTIF(Saisie!#REF!,1)</f>
        <v>#REF!</v>
      </c>
      <c r="H13" s="66" t="e">
        <f>COUNTIF(Saisie!#REF!,1)</f>
        <v>#REF!</v>
      </c>
      <c r="I13" s="66" t="e">
        <f>COUNTIF(Saisie!#REF!,1)</f>
        <v>#REF!</v>
      </c>
      <c r="J13" s="66" t="e">
        <f>COUNTIF(Saisie!#REF!,1)</f>
        <v>#REF!</v>
      </c>
      <c r="K13" s="66" t="e">
        <f>COUNTIF(Saisie!#REF!,1)</f>
        <v>#REF!</v>
      </c>
      <c r="L13" s="66" t="e">
        <f>COUNTIF(Saisie!#REF!,1)</f>
        <v>#REF!</v>
      </c>
      <c r="M13" s="66" t="e">
        <f>COUNTIF(Saisie!#REF!,1)</f>
        <v>#REF!</v>
      </c>
      <c r="N13" s="66" t="e">
        <f>COUNTIF(Saisie!#REF!,1)</f>
        <v>#REF!</v>
      </c>
      <c r="O13" s="66" t="e">
        <f>COUNTIF(Saisie!#REF!,1)</f>
        <v>#REF!</v>
      </c>
      <c r="P13" s="66" t="e">
        <f>COUNTIF(Saisie!#REF!,1)</f>
        <v>#REF!</v>
      </c>
      <c r="Q13" s="66" t="e">
        <f>COUNTIF(Saisie!#REF!,1)</f>
        <v>#REF!</v>
      </c>
      <c r="R13" s="66" t="e">
        <f>COUNTIF(Saisie!#REF!,1)</f>
        <v>#REF!</v>
      </c>
      <c r="S13" s="66" t="e">
        <f>COUNTIF(Saisie!#REF!,1)</f>
        <v>#REF!</v>
      </c>
      <c r="T13" s="66" t="e">
        <f>COUNTIF(Saisie!#REF!,1)</f>
        <v>#REF!</v>
      </c>
      <c r="U13" s="66" t="e">
        <f>COUNTIF(Saisie!#REF!,1)</f>
        <v>#REF!</v>
      </c>
      <c r="V13" s="66" t="e">
        <f>COUNTIF(Saisie!#REF!,1)</f>
        <v>#REF!</v>
      </c>
      <c r="W13" s="66" t="e">
        <f>COUNTIF(Saisie!#REF!,1)</f>
        <v>#REF!</v>
      </c>
      <c r="X13" s="66" t="e">
        <f>COUNTIF(Saisie!#REF!,1)</f>
        <v>#REF!</v>
      </c>
      <c r="Y13" s="66" t="e">
        <f>COUNTIF(Saisie!#REF!,1)</f>
        <v>#REF!</v>
      </c>
      <c r="Z13" s="66" t="e">
        <f>COUNTIF(Saisie!#REF!,1)</f>
        <v>#REF!</v>
      </c>
      <c r="AA13" s="66" t="e">
        <f>COUNTIF(Saisie!#REF!,1)</f>
        <v>#REF!</v>
      </c>
      <c r="AB13" s="66" t="e">
        <f>COUNTIF(Saisie!#REF!,1)</f>
        <v>#REF!</v>
      </c>
      <c r="AC13" s="66" t="e">
        <f>COUNTIF(Saisie!#REF!,1)</f>
        <v>#REF!</v>
      </c>
      <c r="AD13" s="66" t="e">
        <f>COUNTIF(Saisie!#REF!,1)</f>
        <v>#REF!</v>
      </c>
      <c r="AE13" s="66" t="e">
        <f>COUNTIF(Saisie!#REF!,1)</f>
        <v>#REF!</v>
      </c>
      <c r="AF13" s="66" t="e">
        <f>COUNTIF(Saisie!#REF!,1)</f>
        <v>#REF!</v>
      </c>
      <c r="AG13" s="66" t="e">
        <f>COUNTIF(Saisie!#REF!,1)</f>
        <v>#REF!</v>
      </c>
      <c r="AH13" s="66" t="e">
        <f>COUNTIF(Saisie!#REF!,1)</f>
        <v>#REF!</v>
      </c>
      <c r="AI13" s="66" t="e">
        <f>COUNTIF(Saisie!#REF!,1)</f>
        <v>#REF!</v>
      </c>
      <c r="AJ13" s="66" t="e">
        <f>COUNTIF(Saisie!#REF!,1)</f>
        <v>#REF!</v>
      </c>
      <c r="AK13" s="66" t="e">
        <f>COUNTIF(Saisie!#REF!,1)</f>
        <v>#REF!</v>
      </c>
      <c r="AL13" s="66" t="e">
        <f>COUNTIF(Saisie!#REF!,1)</f>
        <v>#REF!</v>
      </c>
      <c r="AM13" s="66" t="e">
        <f>COUNTIF(Saisie!#REF!,1)</f>
        <v>#REF!</v>
      </c>
      <c r="AN13" s="66" t="e">
        <f>COUNTIF(Saisie!#REF!,1)</f>
        <v>#REF!</v>
      </c>
      <c r="AO13" s="66" t="e">
        <f>COUNTIF(Saisie!#REF!,1)</f>
        <v>#REF!</v>
      </c>
      <c r="AP13" s="53" t="e">
        <f>SUM(C13:AO13)/$AP$3</f>
        <v>#REF!</v>
      </c>
    </row>
    <row r="14" spans="1:42" x14ac:dyDescent="0.2">
      <c r="A14" s="65" t="s">
        <v>64</v>
      </c>
      <c r="B14" s="75" t="s">
        <v>83</v>
      </c>
      <c r="C14" s="66">
        <f>COUNTIF(Saisie!D25:D30,1)</f>
        <v>0</v>
      </c>
      <c r="D14" s="66" t="e">
        <f>COUNTIF(Saisie!#REF!,1)</f>
        <v>#REF!</v>
      </c>
      <c r="E14" s="66" t="e">
        <f>COUNTIF(Saisie!#REF!,1)</f>
        <v>#REF!</v>
      </c>
      <c r="F14" s="66" t="e">
        <f>COUNTIF(Saisie!#REF!,1)</f>
        <v>#REF!</v>
      </c>
      <c r="G14" s="66" t="e">
        <f>COUNTIF(Saisie!#REF!,1)</f>
        <v>#REF!</v>
      </c>
      <c r="H14" s="66" t="e">
        <f>COUNTIF(Saisie!#REF!,1)</f>
        <v>#REF!</v>
      </c>
      <c r="I14" s="66" t="e">
        <f>COUNTIF(Saisie!#REF!,1)</f>
        <v>#REF!</v>
      </c>
      <c r="J14" s="66" t="e">
        <f>COUNTIF(Saisie!#REF!,1)</f>
        <v>#REF!</v>
      </c>
      <c r="K14" s="66" t="e">
        <f>COUNTIF(Saisie!#REF!,1)</f>
        <v>#REF!</v>
      </c>
      <c r="L14" s="66" t="e">
        <f>COUNTIF(Saisie!#REF!,1)</f>
        <v>#REF!</v>
      </c>
      <c r="M14" s="66" t="e">
        <f>COUNTIF(Saisie!#REF!,1)</f>
        <v>#REF!</v>
      </c>
      <c r="N14" s="66" t="e">
        <f>COUNTIF(Saisie!#REF!,1)</f>
        <v>#REF!</v>
      </c>
      <c r="O14" s="66" t="e">
        <f>COUNTIF(Saisie!#REF!,1)</f>
        <v>#REF!</v>
      </c>
      <c r="P14" s="66" t="e">
        <f>COUNTIF(Saisie!#REF!,1)</f>
        <v>#REF!</v>
      </c>
      <c r="Q14" s="66" t="e">
        <f>COUNTIF(Saisie!#REF!,1)</f>
        <v>#REF!</v>
      </c>
      <c r="R14" s="66" t="e">
        <f>COUNTIF(Saisie!#REF!,1)</f>
        <v>#REF!</v>
      </c>
      <c r="S14" s="66" t="e">
        <f>COUNTIF(Saisie!#REF!,1)</f>
        <v>#REF!</v>
      </c>
      <c r="T14" s="66" t="e">
        <f>COUNTIF(Saisie!#REF!,1)</f>
        <v>#REF!</v>
      </c>
      <c r="U14" s="66" t="e">
        <f>COUNTIF(Saisie!#REF!,1)</f>
        <v>#REF!</v>
      </c>
      <c r="V14" s="66" t="e">
        <f>COUNTIF(Saisie!#REF!,1)</f>
        <v>#REF!</v>
      </c>
      <c r="W14" s="66" t="e">
        <f>COUNTIF(Saisie!#REF!,1)</f>
        <v>#REF!</v>
      </c>
      <c r="X14" s="66" t="e">
        <f>COUNTIF(Saisie!#REF!,1)</f>
        <v>#REF!</v>
      </c>
      <c r="Y14" s="66" t="e">
        <f>COUNTIF(Saisie!#REF!,1)</f>
        <v>#REF!</v>
      </c>
      <c r="Z14" s="66" t="e">
        <f>COUNTIF(Saisie!#REF!,1)</f>
        <v>#REF!</v>
      </c>
      <c r="AA14" s="66" t="e">
        <f>COUNTIF(Saisie!#REF!,1)</f>
        <v>#REF!</v>
      </c>
      <c r="AB14" s="66" t="e">
        <f>COUNTIF(Saisie!#REF!,1)</f>
        <v>#REF!</v>
      </c>
      <c r="AC14" s="66" t="e">
        <f>COUNTIF(Saisie!#REF!,1)</f>
        <v>#REF!</v>
      </c>
      <c r="AD14" s="66" t="e">
        <f>COUNTIF(Saisie!#REF!,1)</f>
        <v>#REF!</v>
      </c>
      <c r="AE14" s="66" t="e">
        <f>COUNTIF(Saisie!#REF!,1)</f>
        <v>#REF!</v>
      </c>
      <c r="AF14" s="66" t="e">
        <f>COUNTIF(Saisie!#REF!,1)</f>
        <v>#REF!</v>
      </c>
      <c r="AG14" s="66" t="e">
        <f>COUNTIF(Saisie!#REF!,1)</f>
        <v>#REF!</v>
      </c>
      <c r="AH14" s="66" t="e">
        <f>COUNTIF(Saisie!#REF!,1)</f>
        <v>#REF!</v>
      </c>
      <c r="AI14" s="66" t="e">
        <f>COUNTIF(Saisie!#REF!,1)</f>
        <v>#REF!</v>
      </c>
      <c r="AJ14" s="66" t="e">
        <f>COUNTIF(Saisie!#REF!,1)</f>
        <v>#REF!</v>
      </c>
      <c r="AK14" s="66" t="e">
        <f>COUNTIF(Saisie!#REF!,1)</f>
        <v>#REF!</v>
      </c>
      <c r="AL14" s="66" t="e">
        <f>COUNTIF(Saisie!#REF!,1)</f>
        <v>#REF!</v>
      </c>
      <c r="AM14" s="66" t="e">
        <f>COUNTIF(Saisie!#REF!,1)</f>
        <v>#REF!</v>
      </c>
      <c r="AN14" s="66" t="e">
        <f>COUNTIF(Saisie!#REF!,1)</f>
        <v>#REF!</v>
      </c>
      <c r="AO14" s="66" t="e">
        <f>COUNTIF(Saisie!#REF!,1)</f>
        <v>#REF!</v>
      </c>
      <c r="AP14" s="53" t="e">
        <f t="shared" ref="AP14:AP20" si="4">SUM(C14:AO14)/$AP$3</f>
        <v>#REF!</v>
      </c>
    </row>
    <row r="15" spans="1:42" x14ac:dyDescent="0.2">
      <c r="A15" s="65" t="s">
        <v>65</v>
      </c>
      <c r="B15" s="70" t="s">
        <v>83</v>
      </c>
      <c r="C15" s="66" t="e">
        <f>COUNTIF(Saisie!#REF!,1)</f>
        <v>#REF!</v>
      </c>
      <c r="D15" s="66" t="e">
        <f>COUNTIF(Saisie!#REF!,1)</f>
        <v>#REF!</v>
      </c>
      <c r="E15" s="66" t="e">
        <f>COUNTIF(Saisie!#REF!,1)</f>
        <v>#REF!</v>
      </c>
      <c r="F15" s="66" t="e">
        <f>COUNTIF(Saisie!#REF!,1)</f>
        <v>#REF!</v>
      </c>
      <c r="G15" s="66" t="e">
        <f>COUNTIF(Saisie!#REF!,1)</f>
        <v>#REF!</v>
      </c>
      <c r="H15" s="66" t="e">
        <f>COUNTIF(Saisie!#REF!,1)</f>
        <v>#REF!</v>
      </c>
      <c r="I15" s="66" t="e">
        <f>COUNTIF(Saisie!#REF!,1)</f>
        <v>#REF!</v>
      </c>
      <c r="J15" s="66" t="e">
        <f>COUNTIF(Saisie!#REF!,1)</f>
        <v>#REF!</v>
      </c>
      <c r="K15" s="66" t="e">
        <f>COUNTIF(Saisie!#REF!,1)</f>
        <v>#REF!</v>
      </c>
      <c r="L15" s="66" t="e">
        <f>COUNTIF(Saisie!#REF!,1)</f>
        <v>#REF!</v>
      </c>
      <c r="M15" s="66" t="e">
        <f>COUNTIF(Saisie!#REF!,1)</f>
        <v>#REF!</v>
      </c>
      <c r="N15" s="66" t="e">
        <f>COUNTIF(Saisie!#REF!,1)</f>
        <v>#REF!</v>
      </c>
      <c r="O15" s="66" t="e">
        <f>COUNTIF(Saisie!#REF!,1)</f>
        <v>#REF!</v>
      </c>
      <c r="P15" s="66" t="e">
        <f>COUNTIF(Saisie!#REF!,1)</f>
        <v>#REF!</v>
      </c>
      <c r="Q15" s="66" t="e">
        <f>COUNTIF(Saisie!#REF!,1)</f>
        <v>#REF!</v>
      </c>
      <c r="R15" s="66" t="e">
        <f>COUNTIF(Saisie!#REF!,1)</f>
        <v>#REF!</v>
      </c>
      <c r="S15" s="66" t="e">
        <f>COUNTIF(Saisie!#REF!,1)</f>
        <v>#REF!</v>
      </c>
      <c r="T15" s="66" t="e">
        <f>COUNTIF(Saisie!#REF!,1)</f>
        <v>#REF!</v>
      </c>
      <c r="U15" s="66" t="e">
        <f>COUNTIF(Saisie!#REF!,1)</f>
        <v>#REF!</v>
      </c>
      <c r="V15" s="66" t="e">
        <f>COUNTIF(Saisie!#REF!,1)</f>
        <v>#REF!</v>
      </c>
      <c r="W15" s="66" t="e">
        <f>COUNTIF(Saisie!#REF!,1)</f>
        <v>#REF!</v>
      </c>
      <c r="X15" s="66" t="e">
        <f>COUNTIF(Saisie!#REF!,1)</f>
        <v>#REF!</v>
      </c>
      <c r="Y15" s="66" t="e">
        <f>COUNTIF(Saisie!#REF!,1)</f>
        <v>#REF!</v>
      </c>
      <c r="Z15" s="66" t="e">
        <f>COUNTIF(Saisie!#REF!,1)</f>
        <v>#REF!</v>
      </c>
      <c r="AA15" s="66" t="e">
        <f>COUNTIF(Saisie!#REF!,1)</f>
        <v>#REF!</v>
      </c>
      <c r="AB15" s="66" t="e">
        <f>COUNTIF(Saisie!#REF!,1)</f>
        <v>#REF!</v>
      </c>
      <c r="AC15" s="66" t="e">
        <f>COUNTIF(Saisie!#REF!,1)</f>
        <v>#REF!</v>
      </c>
      <c r="AD15" s="66" t="e">
        <f>COUNTIF(Saisie!#REF!,1)</f>
        <v>#REF!</v>
      </c>
      <c r="AE15" s="66" t="e">
        <f>COUNTIF(Saisie!#REF!,1)</f>
        <v>#REF!</v>
      </c>
      <c r="AF15" s="66" t="e">
        <f>COUNTIF(Saisie!#REF!,1)</f>
        <v>#REF!</v>
      </c>
      <c r="AG15" s="66" t="e">
        <f>COUNTIF(Saisie!#REF!,1)</f>
        <v>#REF!</v>
      </c>
      <c r="AH15" s="66" t="e">
        <f>COUNTIF(Saisie!#REF!,1)</f>
        <v>#REF!</v>
      </c>
      <c r="AI15" s="66" t="e">
        <f>COUNTIF(Saisie!#REF!,1)</f>
        <v>#REF!</v>
      </c>
      <c r="AJ15" s="66" t="e">
        <f>COUNTIF(Saisie!#REF!,1)</f>
        <v>#REF!</v>
      </c>
      <c r="AK15" s="66" t="e">
        <f>COUNTIF(Saisie!#REF!,1)</f>
        <v>#REF!</v>
      </c>
      <c r="AL15" s="66" t="e">
        <f>COUNTIF(Saisie!#REF!,1)</f>
        <v>#REF!</v>
      </c>
      <c r="AM15" s="66" t="e">
        <f>COUNTIF(Saisie!#REF!,1)</f>
        <v>#REF!</v>
      </c>
      <c r="AN15" s="66" t="e">
        <f>COUNTIF(Saisie!#REF!,1)</f>
        <v>#REF!</v>
      </c>
      <c r="AO15" s="66" t="e">
        <f>COUNTIF(Saisie!#REF!,1)</f>
        <v>#REF!</v>
      </c>
      <c r="AP15" s="53" t="e">
        <f t="shared" si="4"/>
        <v>#REF!</v>
      </c>
    </row>
    <row r="16" spans="1:42" x14ac:dyDescent="0.2">
      <c r="A16" s="65" t="s">
        <v>66</v>
      </c>
      <c r="B16" s="70" t="s">
        <v>67</v>
      </c>
      <c r="C16" s="66">
        <f>COUNTIF(Saisie!D37:D45,1)</f>
        <v>0</v>
      </c>
      <c r="D16" s="66" t="e">
        <f>COUNTIF(Saisie!#REF!,1)</f>
        <v>#REF!</v>
      </c>
      <c r="E16" s="66" t="e">
        <f>COUNTIF(Saisie!#REF!,1)</f>
        <v>#REF!</v>
      </c>
      <c r="F16" s="66" t="e">
        <f>COUNTIF(Saisie!#REF!,1)</f>
        <v>#REF!</v>
      </c>
      <c r="G16" s="66" t="e">
        <f>COUNTIF(Saisie!#REF!,1)</f>
        <v>#REF!</v>
      </c>
      <c r="H16" s="66" t="e">
        <f>COUNTIF(Saisie!#REF!,1)</f>
        <v>#REF!</v>
      </c>
      <c r="I16" s="66" t="e">
        <f>COUNTIF(Saisie!#REF!,1)</f>
        <v>#REF!</v>
      </c>
      <c r="J16" s="66" t="e">
        <f>COUNTIF(Saisie!#REF!,1)</f>
        <v>#REF!</v>
      </c>
      <c r="K16" s="66" t="e">
        <f>COUNTIF(Saisie!#REF!,1)</f>
        <v>#REF!</v>
      </c>
      <c r="L16" s="66" t="e">
        <f>COUNTIF(Saisie!#REF!,1)</f>
        <v>#REF!</v>
      </c>
      <c r="M16" s="66" t="e">
        <f>COUNTIF(Saisie!#REF!,1)</f>
        <v>#REF!</v>
      </c>
      <c r="N16" s="66" t="e">
        <f>COUNTIF(Saisie!#REF!,1)</f>
        <v>#REF!</v>
      </c>
      <c r="O16" s="66" t="e">
        <f>COUNTIF(Saisie!#REF!,1)</f>
        <v>#REF!</v>
      </c>
      <c r="P16" s="66" t="e">
        <f>COUNTIF(Saisie!#REF!,1)</f>
        <v>#REF!</v>
      </c>
      <c r="Q16" s="66" t="e">
        <f>COUNTIF(Saisie!#REF!,1)</f>
        <v>#REF!</v>
      </c>
      <c r="R16" s="66" t="e">
        <f>COUNTIF(Saisie!#REF!,1)</f>
        <v>#REF!</v>
      </c>
      <c r="S16" s="66" t="e">
        <f>COUNTIF(Saisie!#REF!,1)</f>
        <v>#REF!</v>
      </c>
      <c r="T16" s="66" t="e">
        <f>COUNTIF(Saisie!#REF!,1)</f>
        <v>#REF!</v>
      </c>
      <c r="U16" s="66" t="e">
        <f>COUNTIF(Saisie!#REF!,1)</f>
        <v>#REF!</v>
      </c>
      <c r="V16" s="66" t="e">
        <f>COUNTIF(Saisie!#REF!,1)</f>
        <v>#REF!</v>
      </c>
      <c r="W16" s="66" t="e">
        <f>COUNTIF(Saisie!#REF!,1)</f>
        <v>#REF!</v>
      </c>
      <c r="X16" s="66" t="e">
        <f>COUNTIF(Saisie!#REF!,1)</f>
        <v>#REF!</v>
      </c>
      <c r="Y16" s="66" t="e">
        <f>COUNTIF(Saisie!#REF!,1)</f>
        <v>#REF!</v>
      </c>
      <c r="Z16" s="66" t="e">
        <f>COUNTIF(Saisie!#REF!,1)</f>
        <v>#REF!</v>
      </c>
      <c r="AA16" s="66" t="e">
        <f>COUNTIF(Saisie!#REF!,1)</f>
        <v>#REF!</v>
      </c>
      <c r="AB16" s="66" t="e">
        <f>COUNTIF(Saisie!#REF!,1)</f>
        <v>#REF!</v>
      </c>
      <c r="AC16" s="66" t="e">
        <f>COUNTIF(Saisie!#REF!,1)</f>
        <v>#REF!</v>
      </c>
      <c r="AD16" s="66" t="e">
        <f>COUNTIF(Saisie!#REF!,1)</f>
        <v>#REF!</v>
      </c>
      <c r="AE16" s="66" t="e">
        <f>COUNTIF(Saisie!#REF!,1)</f>
        <v>#REF!</v>
      </c>
      <c r="AF16" s="66" t="e">
        <f>COUNTIF(Saisie!#REF!,1)</f>
        <v>#REF!</v>
      </c>
      <c r="AG16" s="66" t="e">
        <f>COUNTIF(Saisie!#REF!,1)</f>
        <v>#REF!</v>
      </c>
      <c r="AH16" s="66" t="e">
        <f>COUNTIF(Saisie!#REF!,1)</f>
        <v>#REF!</v>
      </c>
      <c r="AI16" s="66" t="e">
        <f>COUNTIF(Saisie!#REF!,1)</f>
        <v>#REF!</v>
      </c>
      <c r="AJ16" s="66" t="e">
        <f>COUNTIF(Saisie!#REF!,1)</f>
        <v>#REF!</v>
      </c>
      <c r="AK16" s="66" t="e">
        <f>COUNTIF(Saisie!#REF!,1)</f>
        <v>#REF!</v>
      </c>
      <c r="AL16" s="66" t="e">
        <f>COUNTIF(Saisie!#REF!,1)</f>
        <v>#REF!</v>
      </c>
      <c r="AM16" s="66" t="e">
        <f>COUNTIF(Saisie!#REF!,1)</f>
        <v>#REF!</v>
      </c>
      <c r="AN16" s="66" t="e">
        <f>COUNTIF(Saisie!#REF!,1)</f>
        <v>#REF!</v>
      </c>
      <c r="AO16" s="66" t="e">
        <f>COUNTIF(Saisie!#REF!,1)</f>
        <v>#REF!</v>
      </c>
      <c r="AP16" s="53" t="e">
        <f t="shared" si="4"/>
        <v>#REF!</v>
      </c>
    </row>
    <row r="17" spans="1:42" ht="13.5" thickBot="1" x14ac:dyDescent="0.25">
      <c r="A17" s="65" t="s">
        <v>68</v>
      </c>
      <c r="B17" s="70" t="s">
        <v>7</v>
      </c>
      <c r="C17" s="66">
        <f>COUNTIF(Saisie!D31:D36,1)</f>
        <v>0</v>
      </c>
      <c r="D17" s="66" t="e">
        <f>COUNTIF(Saisie!#REF!,1)</f>
        <v>#REF!</v>
      </c>
      <c r="E17" s="66" t="e">
        <f>COUNTIF(Saisie!#REF!,1)</f>
        <v>#REF!</v>
      </c>
      <c r="F17" s="66" t="e">
        <f>COUNTIF(Saisie!#REF!,1)</f>
        <v>#REF!</v>
      </c>
      <c r="G17" s="66" t="e">
        <f>COUNTIF(Saisie!#REF!,1)</f>
        <v>#REF!</v>
      </c>
      <c r="H17" s="66" t="e">
        <f>COUNTIF(Saisie!#REF!,1)</f>
        <v>#REF!</v>
      </c>
      <c r="I17" s="66" t="e">
        <f>COUNTIF(Saisie!#REF!,1)</f>
        <v>#REF!</v>
      </c>
      <c r="J17" s="66" t="e">
        <f>COUNTIF(Saisie!#REF!,1)</f>
        <v>#REF!</v>
      </c>
      <c r="K17" s="66" t="e">
        <f>COUNTIF(Saisie!#REF!,1)</f>
        <v>#REF!</v>
      </c>
      <c r="L17" s="66" t="e">
        <f>COUNTIF(Saisie!#REF!,1)</f>
        <v>#REF!</v>
      </c>
      <c r="M17" s="66" t="e">
        <f>COUNTIF(Saisie!#REF!,1)</f>
        <v>#REF!</v>
      </c>
      <c r="N17" s="66" t="e">
        <f>COUNTIF(Saisie!#REF!,1)</f>
        <v>#REF!</v>
      </c>
      <c r="O17" s="66" t="e">
        <f>COUNTIF(Saisie!#REF!,1)</f>
        <v>#REF!</v>
      </c>
      <c r="P17" s="66" t="e">
        <f>COUNTIF(Saisie!#REF!,1)</f>
        <v>#REF!</v>
      </c>
      <c r="Q17" s="66" t="e">
        <f>COUNTIF(Saisie!#REF!,1)</f>
        <v>#REF!</v>
      </c>
      <c r="R17" s="66" t="e">
        <f>COUNTIF(Saisie!#REF!,1)</f>
        <v>#REF!</v>
      </c>
      <c r="S17" s="66" t="e">
        <f>COUNTIF(Saisie!#REF!,1)</f>
        <v>#REF!</v>
      </c>
      <c r="T17" s="66" t="e">
        <f>COUNTIF(Saisie!#REF!,1)</f>
        <v>#REF!</v>
      </c>
      <c r="U17" s="66" t="e">
        <f>COUNTIF(Saisie!#REF!,1)</f>
        <v>#REF!</v>
      </c>
      <c r="V17" s="66" t="e">
        <f>COUNTIF(Saisie!#REF!,1)</f>
        <v>#REF!</v>
      </c>
      <c r="W17" s="66" t="e">
        <f>COUNTIF(Saisie!#REF!,1)</f>
        <v>#REF!</v>
      </c>
      <c r="X17" s="66" t="e">
        <f>COUNTIF(Saisie!#REF!,1)</f>
        <v>#REF!</v>
      </c>
      <c r="Y17" s="66" t="e">
        <f>COUNTIF(Saisie!#REF!,1)</f>
        <v>#REF!</v>
      </c>
      <c r="Z17" s="66" t="e">
        <f>COUNTIF(Saisie!#REF!,1)</f>
        <v>#REF!</v>
      </c>
      <c r="AA17" s="66" t="e">
        <f>COUNTIF(Saisie!#REF!,1)</f>
        <v>#REF!</v>
      </c>
      <c r="AB17" s="66" t="e">
        <f>COUNTIF(Saisie!#REF!,1)</f>
        <v>#REF!</v>
      </c>
      <c r="AC17" s="66" t="e">
        <f>COUNTIF(Saisie!#REF!,1)</f>
        <v>#REF!</v>
      </c>
      <c r="AD17" s="66" t="e">
        <f>COUNTIF(Saisie!#REF!,1)</f>
        <v>#REF!</v>
      </c>
      <c r="AE17" s="66" t="e">
        <f>COUNTIF(Saisie!#REF!,1)</f>
        <v>#REF!</v>
      </c>
      <c r="AF17" s="66" t="e">
        <f>COUNTIF(Saisie!#REF!,1)</f>
        <v>#REF!</v>
      </c>
      <c r="AG17" s="66" t="e">
        <f>COUNTIF(Saisie!#REF!,1)</f>
        <v>#REF!</v>
      </c>
      <c r="AH17" s="66" t="e">
        <f>COUNTIF(Saisie!#REF!,1)</f>
        <v>#REF!</v>
      </c>
      <c r="AI17" s="66" t="e">
        <f>COUNTIF(Saisie!#REF!,1)</f>
        <v>#REF!</v>
      </c>
      <c r="AJ17" s="66" t="e">
        <f>COUNTIF(Saisie!#REF!,1)</f>
        <v>#REF!</v>
      </c>
      <c r="AK17" s="66" t="e">
        <f>COUNTIF(Saisie!#REF!,1)</f>
        <v>#REF!</v>
      </c>
      <c r="AL17" s="66" t="e">
        <f>COUNTIF(Saisie!#REF!,1)</f>
        <v>#REF!</v>
      </c>
      <c r="AM17" s="66" t="e">
        <f>COUNTIF(Saisie!#REF!,1)</f>
        <v>#REF!</v>
      </c>
      <c r="AN17" s="66" t="e">
        <f>COUNTIF(Saisie!#REF!,1)</f>
        <v>#REF!</v>
      </c>
      <c r="AO17" s="66" t="e">
        <f>COUNTIF(Saisie!#REF!,1)</f>
        <v>#REF!</v>
      </c>
      <c r="AP17" s="53" t="e">
        <f t="shared" si="4"/>
        <v>#REF!</v>
      </c>
    </row>
    <row r="18" spans="1:42" ht="13.5" thickBot="1" x14ac:dyDescent="0.25">
      <c r="A18" s="291" t="s">
        <v>59</v>
      </c>
      <c r="B18" s="292"/>
      <c r="C18" s="57" t="e">
        <f>SUM(C13:C17)</f>
        <v>#REF!</v>
      </c>
      <c r="D18" s="57" t="e">
        <f t="shared" ref="D18:AO18" si="5">SUM(D13:D17)</f>
        <v>#REF!</v>
      </c>
      <c r="E18" s="57" t="e">
        <f t="shared" si="5"/>
        <v>#REF!</v>
      </c>
      <c r="F18" s="57" t="e">
        <f t="shared" si="5"/>
        <v>#REF!</v>
      </c>
      <c r="G18" s="57" t="e">
        <f t="shared" si="5"/>
        <v>#REF!</v>
      </c>
      <c r="H18" s="57" t="e">
        <f t="shared" si="5"/>
        <v>#REF!</v>
      </c>
      <c r="I18" s="57" t="e">
        <f t="shared" si="5"/>
        <v>#REF!</v>
      </c>
      <c r="J18" s="57" t="e">
        <f t="shared" si="5"/>
        <v>#REF!</v>
      </c>
      <c r="K18" s="57" t="e">
        <f t="shared" si="5"/>
        <v>#REF!</v>
      </c>
      <c r="L18" s="57" t="e">
        <f t="shared" si="5"/>
        <v>#REF!</v>
      </c>
      <c r="M18" s="57" t="e">
        <f t="shared" si="5"/>
        <v>#REF!</v>
      </c>
      <c r="N18" s="57" t="e">
        <f t="shared" si="5"/>
        <v>#REF!</v>
      </c>
      <c r="O18" s="57" t="e">
        <f t="shared" si="5"/>
        <v>#REF!</v>
      </c>
      <c r="P18" s="57" t="e">
        <f t="shared" si="5"/>
        <v>#REF!</v>
      </c>
      <c r="Q18" s="57" t="e">
        <f t="shared" si="5"/>
        <v>#REF!</v>
      </c>
      <c r="R18" s="57" t="e">
        <f t="shared" si="5"/>
        <v>#REF!</v>
      </c>
      <c r="S18" s="57" t="e">
        <f t="shared" si="5"/>
        <v>#REF!</v>
      </c>
      <c r="T18" s="57" t="e">
        <f t="shared" si="5"/>
        <v>#REF!</v>
      </c>
      <c r="U18" s="57" t="e">
        <f t="shared" si="5"/>
        <v>#REF!</v>
      </c>
      <c r="V18" s="57" t="e">
        <f t="shared" si="5"/>
        <v>#REF!</v>
      </c>
      <c r="W18" s="57" t="e">
        <f t="shared" si="5"/>
        <v>#REF!</v>
      </c>
      <c r="X18" s="57" t="e">
        <f t="shared" si="5"/>
        <v>#REF!</v>
      </c>
      <c r="Y18" s="57" t="e">
        <f t="shared" si="5"/>
        <v>#REF!</v>
      </c>
      <c r="Z18" s="57" t="e">
        <f t="shared" si="5"/>
        <v>#REF!</v>
      </c>
      <c r="AA18" s="57" t="e">
        <f t="shared" si="5"/>
        <v>#REF!</v>
      </c>
      <c r="AB18" s="57" t="e">
        <f t="shared" si="5"/>
        <v>#REF!</v>
      </c>
      <c r="AC18" s="57" t="e">
        <f t="shared" si="5"/>
        <v>#REF!</v>
      </c>
      <c r="AD18" s="57" t="e">
        <f t="shared" si="5"/>
        <v>#REF!</v>
      </c>
      <c r="AE18" s="57" t="e">
        <f t="shared" si="5"/>
        <v>#REF!</v>
      </c>
      <c r="AF18" s="57" t="e">
        <f t="shared" si="5"/>
        <v>#REF!</v>
      </c>
      <c r="AG18" s="57" t="e">
        <f t="shared" si="5"/>
        <v>#REF!</v>
      </c>
      <c r="AH18" s="57" t="e">
        <f t="shared" si="5"/>
        <v>#REF!</v>
      </c>
      <c r="AI18" s="57" t="e">
        <f t="shared" si="5"/>
        <v>#REF!</v>
      </c>
      <c r="AJ18" s="57" t="e">
        <f t="shared" si="5"/>
        <v>#REF!</v>
      </c>
      <c r="AK18" s="57" t="e">
        <f t="shared" si="5"/>
        <v>#REF!</v>
      </c>
      <c r="AL18" s="57" t="e">
        <f t="shared" si="5"/>
        <v>#REF!</v>
      </c>
      <c r="AM18" s="57" t="e">
        <f t="shared" si="5"/>
        <v>#REF!</v>
      </c>
      <c r="AN18" s="57" t="e">
        <f t="shared" si="5"/>
        <v>#REF!</v>
      </c>
      <c r="AO18" s="57" t="e">
        <f t="shared" si="5"/>
        <v>#REF!</v>
      </c>
      <c r="AP18" s="53" t="e">
        <f t="shared" si="4"/>
        <v>#REF!</v>
      </c>
    </row>
    <row r="19" spans="1:42" s="59" customFormat="1" ht="13.5" thickBot="1" x14ac:dyDescent="0.25">
      <c r="A19" s="291" t="s">
        <v>60</v>
      </c>
      <c r="B19" s="292"/>
      <c r="C19" s="57">
        <f>Saisie!D49</f>
        <v>0</v>
      </c>
      <c r="D19" s="57" t="e">
        <f>Saisie!#REF!</f>
        <v>#REF!</v>
      </c>
      <c r="E19" s="57" t="e">
        <f>Saisie!#REF!</f>
        <v>#REF!</v>
      </c>
      <c r="F19" s="57" t="e">
        <f>Saisie!#REF!</f>
        <v>#REF!</v>
      </c>
      <c r="G19" s="57" t="e">
        <f>Saisie!#REF!</f>
        <v>#REF!</v>
      </c>
      <c r="H19" s="57" t="e">
        <f>Saisie!#REF!</f>
        <v>#REF!</v>
      </c>
      <c r="I19" s="57" t="e">
        <f>Saisie!#REF!</f>
        <v>#REF!</v>
      </c>
      <c r="J19" s="57" t="e">
        <f>Saisie!#REF!</f>
        <v>#REF!</v>
      </c>
      <c r="K19" s="57" t="e">
        <f>Saisie!#REF!</f>
        <v>#REF!</v>
      </c>
      <c r="L19" s="57" t="e">
        <f>Saisie!#REF!</f>
        <v>#REF!</v>
      </c>
      <c r="M19" s="57" t="e">
        <f>Saisie!#REF!</f>
        <v>#REF!</v>
      </c>
      <c r="N19" s="57" t="e">
        <f>Saisie!#REF!</f>
        <v>#REF!</v>
      </c>
      <c r="O19" s="57" t="e">
        <f>Saisie!#REF!</f>
        <v>#REF!</v>
      </c>
      <c r="P19" s="57" t="e">
        <f>Saisie!#REF!</f>
        <v>#REF!</v>
      </c>
      <c r="Q19" s="57" t="e">
        <f>Saisie!#REF!</f>
        <v>#REF!</v>
      </c>
      <c r="R19" s="57" t="e">
        <f>Saisie!#REF!</f>
        <v>#REF!</v>
      </c>
      <c r="S19" s="57" t="e">
        <f>Saisie!#REF!</f>
        <v>#REF!</v>
      </c>
      <c r="T19" s="57" t="e">
        <f>Saisie!#REF!</f>
        <v>#REF!</v>
      </c>
      <c r="U19" s="57" t="e">
        <f>Saisie!#REF!</f>
        <v>#REF!</v>
      </c>
      <c r="V19" s="57" t="e">
        <f>Saisie!#REF!</f>
        <v>#REF!</v>
      </c>
      <c r="W19" s="57" t="e">
        <f>Saisie!#REF!</f>
        <v>#REF!</v>
      </c>
      <c r="X19" s="57" t="e">
        <f>Saisie!#REF!</f>
        <v>#REF!</v>
      </c>
      <c r="Y19" s="57" t="e">
        <f>Saisie!#REF!</f>
        <v>#REF!</v>
      </c>
      <c r="Z19" s="57" t="e">
        <f>Saisie!#REF!</f>
        <v>#REF!</v>
      </c>
      <c r="AA19" s="57" t="e">
        <f>Saisie!#REF!</f>
        <v>#REF!</v>
      </c>
      <c r="AB19" s="57" t="e">
        <f>Saisie!#REF!</f>
        <v>#REF!</v>
      </c>
      <c r="AC19" s="57" t="e">
        <f>Saisie!#REF!</f>
        <v>#REF!</v>
      </c>
      <c r="AD19" s="57" t="e">
        <f>Saisie!#REF!</f>
        <v>#REF!</v>
      </c>
      <c r="AE19" s="57" t="e">
        <f>Saisie!#REF!</f>
        <v>#REF!</v>
      </c>
      <c r="AF19" s="57" t="e">
        <f>Saisie!#REF!</f>
        <v>#REF!</v>
      </c>
      <c r="AG19" s="57" t="e">
        <f>Saisie!#REF!</f>
        <v>#REF!</v>
      </c>
      <c r="AH19" s="57" t="e">
        <f>Saisie!#REF!</f>
        <v>#REF!</v>
      </c>
      <c r="AI19" s="57" t="e">
        <f>Saisie!#REF!</f>
        <v>#REF!</v>
      </c>
      <c r="AJ19" s="57" t="e">
        <f>Saisie!#REF!</f>
        <v>#REF!</v>
      </c>
      <c r="AK19" s="57" t="e">
        <f>Saisie!#REF!</f>
        <v>#REF!</v>
      </c>
      <c r="AL19" s="57" t="e">
        <f>Saisie!#REF!</f>
        <v>#REF!</v>
      </c>
      <c r="AM19" s="57" t="e">
        <f>Saisie!#REF!</f>
        <v>#REF!</v>
      </c>
      <c r="AN19" s="57" t="e">
        <f>Saisie!#REF!</f>
        <v>#REF!</v>
      </c>
      <c r="AO19" s="57" t="e">
        <f>Saisie!#REF!</f>
        <v>#REF!</v>
      </c>
      <c r="AP19" s="53" t="e">
        <f t="shared" si="4"/>
        <v>#REF!</v>
      </c>
    </row>
    <row r="20" spans="1:42" s="62" customFormat="1" ht="13.5" thickBot="1" x14ac:dyDescent="0.25">
      <c r="A20" s="293" t="s">
        <v>61</v>
      </c>
      <c r="B20" s="294"/>
      <c r="C20" s="60" t="e">
        <f t="shared" ref="C20:AO20" si="6">C18/(41-C19)</f>
        <v>#REF!</v>
      </c>
      <c r="D20" s="60" t="e">
        <f t="shared" si="6"/>
        <v>#REF!</v>
      </c>
      <c r="E20" s="60" t="e">
        <f t="shared" si="6"/>
        <v>#REF!</v>
      </c>
      <c r="F20" s="60" t="e">
        <f t="shared" si="6"/>
        <v>#REF!</v>
      </c>
      <c r="G20" s="60" t="e">
        <f t="shared" si="6"/>
        <v>#REF!</v>
      </c>
      <c r="H20" s="60" t="e">
        <f t="shared" si="6"/>
        <v>#REF!</v>
      </c>
      <c r="I20" s="60" t="e">
        <f t="shared" si="6"/>
        <v>#REF!</v>
      </c>
      <c r="J20" s="60" t="e">
        <f t="shared" si="6"/>
        <v>#REF!</v>
      </c>
      <c r="K20" s="60" t="e">
        <f t="shared" si="6"/>
        <v>#REF!</v>
      </c>
      <c r="L20" s="60" t="e">
        <f t="shared" si="6"/>
        <v>#REF!</v>
      </c>
      <c r="M20" s="60" t="e">
        <f t="shared" si="6"/>
        <v>#REF!</v>
      </c>
      <c r="N20" s="60" t="e">
        <f t="shared" si="6"/>
        <v>#REF!</v>
      </c>
      <c r="O20" s="60" t="e">
        <f t="shared" si="6"/>
        <v>#REF!</v>
      </c>
      <c r="P20" s="60" t="e">
        <f t="shared" si="6"/>
        <v>#REF!</v>
      </c>
      <c r="Q20" s="60" t="e">
        <f t="shared" si="6"/>
        <v>#REF!</v>
      </c>
      <c r="R20" s="60" t="e">
        <f t="shared" si="6"/>
        <v>#REF!</v>
      </c>
      <c r="S20" s="60" t="e">
        <f t="shared" si="6"/>
        <v>#REF!</v>
      </c>
      <c r="T20" s="60" t="e">
        <f t="shared" si="6"/>
        <v>#REF!</v>
      </c>
      <c r="U20" s="60" t="e">
        <f t="shared" si="6"/>
        <v>#REF!</v>
      </c>
      <c r="V20" s="60" t="e">
        <f t="shared" si="6"/>
        <v>#REF!</v>
      </c>
      <c r="W20" s="60" t="e">
        <f t="shared" si="6"/>
        <v>#REF!</v>
      </c>
      <c r="X20" s="60" t="e">
        <f t="shared" si="6"/>
        <v>#REF!</v>
      </c>
      <c r="Y20" s="60" t="e">
        <f t="shared" si="6"/>
        <v>#REF!</v>
      </c>
      <c r="Z20" s="60" t="e">
        <f t="shared" si="6"/>
        <v>#REF!</v>
      </c>
      <c r="AA20" s="60" t="e">
        <f t="shared" si="6"/>
        <v>#REF!</v>
      </c>
      <c r="AB20" s="60" t="e">
        <f t="shared" si="6"/>
        <v>#REF!</v>
      </c>
      <c r="AC20" s="60" t="e">
        <f t="shared" si="6"/>
        <v>#REF!</v>
      </c>
      <c r="AD20" s="60" t="e">
        <f t="shared" si="6"/>
        <v>#REF!</v>
      </c>
      <c r="AE20" s="60" t="e">
        <f t="shared" si="6"/>
        <v>#REF!</v>
      </c>
      <c r="AF20" s="60" t="e">
        <f t="shared" si="6"/>
        <v>#REF!</v>
      </c>
      <c r="AG20" s="60" t="e">
        <f t="shared" si="6"/>
        <v>#REF!</v>
      </c>
      <c r="AH20" s="60" t="e">
        <f t="shared" si="6"/>
        <v>#REF!</v>
      </c>
      <c r="AI20" s="60" t="e">
        <f t="shared" si="6"/>
        <v>#REF!</v>
      </c>
      <c r="AJ20" s="60" t="e">
        <f t="shared" si="6"/>
        <v>#REF!</v>
      </c>
      <c r="AK20" s="60" t="e">
        <f t="shared" si="6"/>
        <v>#REF!</v>
      </c>
      <c r="AL20" s="60" t="e">
        <f t="shared" si="6"/>
        <v>#REF!</v>
      </c>
      <c r="AM20" s="60" t="e">
        <f t="shared" si="6"/>
        <v>#REF!</v>
      </c>
      <c r="AN20" s="60" t="e">
        <f t="shared" si="6"/>
        <v>#REF!</v>
      </c>
      <c r="AO20" s="60" t="e">
        <f t="shared" si="6"/>
        <v>#REF!</v>
      </c>
      <c r="AP20" s="76" t="e">
        <f t="shared" si="4"/>
        <v>#REF!</v>
      </c>
    </row>
    <row r="21" spans="1:42" ht="32.25" x14ac:dyDescent="0.2">
      <c r="B21" s="51">
        <f>B12</f>
        <v>0</v>
      </c>
      <c r="C21" s="74">
        <f>C3</f>
        <v>0</v>
      </c>
      <c r="D21" s="74" t="e">
        <f t="shared" ref="D21:AO21" si="7">D3</f>
        <v>#REF!</v>
      </c>
      <c r="E21" s="74" t="e">
        <f t="shared" si="7"/>
        <v>#REF!</v>
      </c>
      <c r="F21" s="74" t="e">
        <f t="shared" si="7"/>
        <v>#REF!</v>
      </c>
      <c r="G21" s="74" t="e">
        <f t="shared" si="7"/>
        <v>#REF!</v>
      </c>
      <c r="H21" s="74" t="e">
        <f t="shared" si="7"/>
        <v>#REF!</v>
      </c>
      <c r="I21" s="74" t="e">
        <f t="shared" si="7"/>
        <v>#REF!</v>
      </c>
      <c r="J21" s="74" t="e">
        <f t="shared" si="7"/>
        <v>#REF!</v>
      </c>
      <c r="K21" s="74" t="e">
        <f t="shared" si="7"/>
        <v>#REF!</v>
      </c>
      <c r="L21" s="74" t="e">
        <f t="shared" si="7"/>
        <v>#REF!</v>
      </c>
      <c r="M21" s="74" t="e">
        <f t="shared" si="7"/>
        <v>#REF!</v>
      </c>
      <c r="N21" s="74" t="e">
        <f t="shared" si="7"/>
        <v>#REF!</v>
      </c>
      <c r="O21" s="74" t="e">
        <f t="shared" si="7"/>
        <v>#REF!</v>
      </c>
      <c r="P21" s="74" t="e">
        <f t="shared" si="7"/>
        <v>#REF!</v>
      </c>
      <c r="Q21" s="74" t="e">
        <f t="shared" si="7"/>
        <v>#REF!</v>
      </c>
      <c r="R21" s="74" t="e">
        <f t="shared" si="7"/>
        <v>#REF!</v>
      </c>
      <c r="S21" s="74" t="e">
        <f t="shared" si="7"/>
        <v>#REF!</v>
      </c>
      <c r="T21" s="74" t="e">
        <f t="shared" si="7"/>
        <v>#REF!</v>
      </c>
      <c r="U21" s="74" t="e">
        <f t="shared" si="7"/>
        <v>#REF!</v>
      </c>
      <c r="V21" s="74" t="e">
        <f t="shared" si="7"/>
        <v>#REF!</v>
      </c>
      <c r="W21" s="74" t="e">
        <f t="shared" si="7"/>
        <v>#REF!</v>
      </c>
      <c r="X21" s="74" t="e">
        <f t="shared" si="7"/>
        <v>#REF!</v>
      </c>
      <c r="Y21" s="74" t="e">
        <f t="shared" si="7"/>
        <v>#REF!</v>
      </c>
      <c r="Z21" s="74" t="e">
        <f t="shared" si="7"/>
        <v>#REF!</v>
      </c>
      <c r="AA21" s="74" t="e">
        <f t="shared" si="7"/>
        <v>#REF!</v>
      </c>
      <c r="AB21" s="74" t="e">
        <f t="shared" si="7"/>
        <v>#REF!</v>
      </c>
      <c r="AC21" s="74" t="e">
        <f t="shared" si="7"/>
        <v>#REF!</v>
      </c>
      <c r="AD21" s="74" t="e">
        <f t="shared" si="7"/>
        <v>#REF!</v>
      </c>
      <c r="AE21" s="74" t="e">
        <f t="shared" si="7"/>
        <v>#REF!</v>
      </c>
      <c r="AF21" s="74" t="e">
        <f t="shared" si="7"/>
        <v>#REF!</v>
      </c>
      <c r="AG21" s="74" t="e">
        <f t="shared" si="7"/>
        <v>#REF!</v>
      </c>
      <c r="AH21" s="74" t="e">
        <f t="shared" si="7"/>
        <v>#REF!</v>
      </c>
      <c r="AI21" s="74" t="e">
        <f t="shared" si="7"/>
        <v>#REF!</v>
      </c>
      <c r="AJ21" s="74" t="e">
        <f t="shared" si="7"/>
        <v>#REF!</v>
      </c>
      <c r="AK21" s="74" t="e">
        <f t="shared" si="7"/>
        <v>#REF!</v>
      </c>
      <c r="AL21" s="74" t="e">
        <f t="shared" si="7"/>
        <v>#REF!</v>
      </c>
      <c r="AM21" s="74" t="e">
        <f t="shared" si="7"/>
        <v>#REF!</v>
      </c>
      <c r="AN21" s="74" t="e">
        <f t="shared" si="7"/>
        <v>#REF!</v>
      </c>
      <c r="AO21" s="74" t="e">
        <f t="shared" si="7"/>
        <v>#REF!</v>
      </c>
    </row>
  </sheetData>
  <sheetProtection selectLockedCells="1"/>
  <mergeCells count="6">
    <mergeCell ref="A18:B18"/>
    <mergeCell ref="A19:B19"/>
    <mergeCell ref="A20:B20"/>
    <mergeCell ref="A11:B11"/>
    <mergeCell ref="A9:B9"/>
    <mergeCell ref="A10:B10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7"/>
  <dimension ref="B2:B7"/>
  <sheetViews>
    <sheetView workbookViewId="0">
      <selection activeCell="B4" sqref="B4"/>
    </sheetView>
  </sheetViews>
  <sheetFormatPr baseColWidth="10" defaultRowHeight="12.75" x14ac:dyDescent="0.2"/>
  <sheetData>
    <row r="2" spans="2:2" x14ac:dyDescent="0.2">
      <c r="B2" s="1"/>
    </row>
    <row r="3" spans="2:2" x14ac:dyDescent="0.2">
      <c r="B3" s="1"/>
    </row>
    <row r="4" spans="2:2" x14ac:dyDescent="0.2">
      <c r="B4">
        <v>1</v>
      </c>
    </row>
    <row r="5" spans="2:2" x14ac:dyDescent="0.2">
      <c r="B5">
        <v>9</v>
      </c>
    </row>
    <row r="6" spans="2:2" x14ac:dyDescent="0.2">
      <c r="B6">
        <v>0</v>
      </c>
    </row>
    <row r="7" spans="2:2" x14ac:dyDescent="0.2">
      <c r="B7" t="s">
        <v>2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Accueil</vt:lpstr>
      <vt:lpstr>Eleve</vt:lpstr>
      <vt:lpstr>Saisie</vt:lpstr>
      <vt:lpstr>Analyse</vt:lpstr>
      <vt:lpstr>Feuil1</vt:lpstr>
      <vt:lpstr>listes</vt:lpstr>
      <vt:lpstr>valeur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INSPECTION ACADEMIQUE</dc:creator>
  <cp:lastModifiedBy>Josset Nadege</cp:lastModifiedBy>
  <cp:lastPrinted>2023-12-10T15:12:58Z</cp:lastPrinted>
  <dcterms:created xsi:type="dcterms:W3CDTF">2008-01-30T09:45:32Z</dcterms:created>
  <dcterms:modified xsi:type="dcterms:W3CDTF">2024-11-18T08:40:07Z</dcterms:modified>
</cp:coreProperties>
</file>